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00" windowWidth="11355" windowHeight="8700" firstSheet="5" activeTab="5"/>
  </bookViews>
  <sheets>
    <sheet name="tiền ăn" sheetId="1" r:id="rId1"/>
    <sheet name="Chấm ăn" sheetId="2" r:id="rId2"/>
    <sheet name="Chi chợ" sheetId="3" r:id="rId3"/>
    <sheet name="Thực đơn cô có số lượng" sheetId="4" r:id="rId4"/>
    <sheet name="Thực đơn hè 2+4" sheetId="5" r:id="rId5"/>
    <sheet name="Thực đơn hè NH 19-20" sheetId="6" r:id="rId6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<sst xmlns="http://schemas.openxmlformats.org/spreadsheetml/2006/main" count="630" uniqueCount="219">
  <si>
    <t>STT</t>
  </si>
  <si>
    <t>Họ và Tên</t>
  </si>
  <si>
    <t>Tồn tháng trước</t>
  </si>
  <si>
    <t>SL</t>
  </si>
  <si>
    <t>Thành tiền</t>
  </si>
  <si>
    <t>Thu trong tháng</t>
  </si>
  <si>
    <t>Tổng tiền</t>
  </si>
  <si>
    <t>Ký nộp</t>
  </si>
  <si>
    <t>Ghi chú</t>
  </si>
  <si>
    <t>Số tiền/bữa</t>
  </si>
  <si>
    <t>Tổng</t>
  </si>
  <si>
    <t>CHI CHỢ HÀNG NGÀY</t>
  </si>
  <si>
    <t>tháng</t>
  </si>
  <si>
    <t>Ngày</t>
  </si>
  <si>
    <t>Tổng số</t>
  </si>
  <si>
    <t>X/ăn</t>
  </si>
  <si>
    <t xml:space="preserve">Tên </t>
  </si>
  <si>
    <t>Thực phẩm</t>
  </si>
  <si>
    <t>Số</t>
  </si>
  <si>
    <t>lượng</t>
  </si>
  <si>
    <t xml:space="preserve">Đơn </t>
  </si>
  <si>
    <t>Giá</t>
  </si>
  <si>
    <t xml:space="preserve">Thành </t>
  </si>
  <si>
    <t>tiền</t>
  </si>
  <si>
    <t>Gạo</t>
  </si>
  <si>
    <t xml:space="preserve">Dầu </t>
  </si>
  <si>
    <t>Mắm</t>
  </si>
  <si>
    <t>Gia vị</t>
  </si>
  <si>
    <t>Gas</t>
  </si>
  <si>
    <t>Thừa(-)</t>
  </si>
  <si>
    <t>Đã chi</t>
  </si>
  <si>
    <t>TCĐC</t>
  </si>
  <si>
    <t>Người nhận thực phẩm</t>
  </si>
  <si>
    <t>TT</t>
  </si>
  <si>
    <t>Họ và tên</t>
  </si>
  <si>
    <t>TS</t>
  </si>
  <si>
    <t>Thu Hòa</t>
  </si>
  <si>
    <t>Trần Phượng</t>
  </si>
  <si>
    <t>Đào T Tâm</t>
  </si>
  <si>
    <t>Nguyễn Hằng</t>
  </si>
  <si>
    <t>Hồng Nhung</t>
  </si>
  <si>
    <t>Nguyễn Vui</t>
  </si>
  <si>
    <t>Trương Hồng</t>
  </si>
  <si>
    <t>Khúc Thoa</t>
  </si>
  <si>
    <t>Minh Trang</t>
  </si>
  <si>
    <t>Đình Phượng</t>
  </si>
  <si>
    <t>Phùng Thúy</t>
  </si>
  <si>
    <t>Lan Hương</t>
  </si>
  <si>
    <t>Kim Dung</t>
  </si>
  <si>
    <t>Thúy Liễu</t>
  </si>
  <si>
    <t>Hoàng Thanh</t>
  </si>
  <si>
    <t>Đinh Hướng</t>
  </si>
  <si>
    <t>Lê Hương</t>
  </si>
  <si>
    <t>Nguyễn ThịThu Hòa</t>
  </si>
  <si>
    <t>Đào T Thanh Tâm</t>
  </si>
  <si>
    <t>Nguyễn T Thu Hằng</t>
  </si>
  <si>
    <t>Nguyễn Hồng Nhung</t>
  </si>
  <si>
    <t>Nguyễn Thị Vui</t>
  </si>
  <si>
    <t>Trương Thị ÁnhHồng</t>
  </si>
  <si>
    <t>Khúc Thị Ngọc Thoa</t>
  </si>
  <si>
    <t>Lê Thị Minh Trang</t>
  </si>
  <si>
    <t>Đình Thị Phượng</t>
  </si>
  <si>
    <t>Phùng Thị Thúy Thúy</t>
  </si>
  <si>
    <t>Trần Thị Phượng</t>
  </si>
  <si>
    <t>Nguyễn T Lan Hương</t>
  </si>
  <si>
    <t>Nguyễn T Kim Dung</t>
  </si>
  <si>
    <t>Nguyễn T Thúy Liễu</t>
  </si>
  <si>
    <t>Hoàng Thị Thanh</t>
  </si>
  <si>
    <t>Đinh Thị Hướng</t>
  </si>
  <si>
    <t>Lê T Thu Hương</t>
  </si>
  <si>
    <t>THỨ</t>
  </si>
  <si>
    <t>THỰC ĐƠN</t>
  </si>
  <si>
    <t xml:space="preserve">THỨ </t>
  </si>
  <si>
    <t>Rau muống</t>
  </si>
  <si>
    <t>Lá lốt</t>
  </si>
  <si>
    <t>Cà chua</t>
  </si>
  <si>
    <t>Thịt nạc vai</t>
  </si>
  <si>
    <t>Hành lá</t>
  </si>
  <si>
    <t>Nấm hương</t>
  </si>
  <si>
    <t>Thịt bò</t>
  </si>
  <si>
    <t>Sấu + hành</t>
  </si>
  <si>
    <t>6 mớ</t>
  </si>
  <si>
    <t>Dưa chua</t>
  </si>
  <si>
    <t xml:space="preserve">Đậu phụ </t>
  </si>
  <si>
    <t>Rau giền</t>
  </si>
  <si>
    <t>8 cái</t>
  </si>
  <si>
    <t>Lạc</t>
  </si>
  <si>
    <t>Khoai sọ</t>
  </si>
  <si>
    <t>Xương đuôi</t>
  </si>
  <si>
    <t>TRứng vịt</t>
  </si>
  <si>
    <t>Dừa quả</t>
  </si>
  <si>
    <t>Hành + sấu</t>
  </si>
  <si>
    <t>1 quả</t>
  </si>
  <si>
    <t>Lê Thị Duẩn</t>
  </si>
  <si>
    <t>Thu Hương</t>
  </si>
  <si>
    <t>Nguyễn T Thu Hương</t>
  </si>
  <si>
    <t>Hành tây</t>
  </si>
  <si>
    <t>20 quả</t>
  </si>
  <si>
    <t>Hành khô</t>
  </si>
  <si>
    <t>5 mớ</t>
  </si>
  <si>
    <t>cn</t>
  </si>
  <si>
    <t>CHẤM ĂN THÁNG 8 / 2015</t>
  </si>
  <si>
    <t>Nguyễn Thị Phương Anh</t>
  </si>
  <si>
    <t>THÁNG 8 / 2015</t>
  </si>
  <si>
    <t>Phương Anh</t>
  </si>
  <si>
    <t>Rau cải ngọt</t>
  </si>
  <si>
    <t>Trứng vịt</t>
  </si>
  <si>
    <t>Sấu</t>
  </si>
  <si>
    <t>17/08</t>
  </si>
  <si>
    <t>18/08</t>
  </si>
  <si>
    <t>19/08</t>
  </si>
  <si>
    <t>Nguyễn Thị Hương</t>
  </si>
  <si>
    <t>20/08</t>
  </si>
  <si>
    <t>21/08.</t>
  </si>
  <si>
    <t>22/08.</t>
  </si>
  <si>
    <t>19 quả</t>
  </si>
  <si>
    <t>Nguyễn Thị Hồi Hương</t>
  </si>
  <si>
    <t>24/08.</t>
  </si>
  <si>
    <t>25/08.</t>
  </si>
  <si>
    <t>27/08.</t>
  </si>
  <si>
    <t>28/08</t>
  </si>
  <si>
    <t>29/08</t>
  </si>
  <si>
    <t>31/08</t>
  </si>
  <si>
    <t>Nguyễn Thị Hoài</t>
  </si>
  <si>
    <t>Canh dưa chua</t>
  </si>
  <si>
    <t>Thịt chân giò luộc</t>
  </si>
  <si>
    <t>Cá kho tộ</t>
  </si>
  <si>
    <t>Thịt kho dừa</t>
  </si>
  <si>
    <t xml:space="preserve">Đậu nhồi thịt xốt </t>
  </si>
  <si>
    <t>Đậu xốt thịt cà chua</t>
  </si>
  <si>
    <t>Thịt gà rang</t>
  </si>
  <si>
    <t>Thịt kho trứng cút</t>
  </si>
  <si>
    <t>Cá biển rán</t>
  </si>
  <si>
    <t>Thịt kho củ cải</t>
  </si>
  <si>
    <t>THỰC ĐƠN CÔ MÙA ĐÔNG - NĂM HỌC 2017-2018</t>
  </si>
  <si>
    <t>Tuần 1 + 3</t>
  </si>
  <si>
    <t>Tuần 2 + 4</t>
  </si>
  <si>
    <t>Rau muống luộc</t>
  </si>
  <si>
    <t>Canh rau cải</t>
  </si>
  <si>
    <t>Canh rau dền</t>
  </si>
  <si>
    <t>Rau bắp cải</t>
  </si>
  <si>
    <t>Thịt gà nấu cari</t>
  </si>
  <si>
    <t>Canh bí đao</t>
  </si>
  <si>
    <t>Canh bắp cải 4kg</t>
  </si>
  <si>
    <t>Hành lá 0.1 kg</t>
  </si>
  <si>
    <t>Hành khô 0.1 kg</t>
  </si>
  <si>
    <t>Cà chua 0.5 kg</t>
  </si>
  <si>
    <t>Rau muống 2,5 kg</t>
  </si>
  <si>
    <t>Hành lá 0.1kg</t>
  </si>
  <si>
    <t>Cà chua 0.3 kg</t>
  </si>
  <si>
    <t>Chanh 10 quả</t>
  </si>
  <si>
    <t>Bột cari 4 gói</t>
  </si>
  <si>
    <t>Khoai tây 3kg</t>
  </si>
  <si>
    <t>Canh rau dền 2.5kg</t>
  </si>
  <si>
    <t>Trứng thịt rán</t>
  </si>
  <si>
    <t>Thịt lợn 2kg</t>
  </si>
  <si>
    <t>Gia vị kho</t>
  </si>
  <si>
    <t>Dừa 3 quả</t>
  </si>
  <si>
    <t>Thịt 2kg</t>
  </si>
  <si>
    <t>Trứng cút 1,5 kg</t>
  </si>
  <si>
    <t>Thịt 2,5 kg</t>
  </si>
  <si>
    <t>Rau cải ngọt 4kg</t>
  </si>
  <si>
    <t>Củ cải 3kg</t>
  </si>
  <si>
    <t>Thịt 4 kg</t>
  </si>
  <si>
    <t xml:space="preserve">Canh bắp cải </t>
  </si>
  <si>
    <t xml:space="preserve">Canh dưa chua </t>
  </si>
  <si>
    <t>Dưa chua 50 nghìn</t>
  </si>
  <si>
    <t xml:space="preserve">Rau muống </t>
  </si>
  <si>
    <t>Canh cải ngọt</t>
  </si>
  <si>
    <t>Cải ngọt 3 kg</t>
  </si>
  <si>
    <t>Thịt nạc xay 3 kg</t>
  </si>
  <si>
    <t xml:space="preserve"> Đậu 12 cái</t>
  </si>
  <si>
    <t>Đậu 12 cái</t>
  </si>
  <si>
    <t xml:space="preserve">Canh rau dền </t>
  </si>
  <si>
    <t>Cau cải 2,5 kg</t>
  </si>
  <si>
    <t>Gia vị kho 4 gói</t>
  </si>
  <si>
    <t>Bí đao 4kg</t>
  </si>
  <si>
    <t>Trứng vịt 33 quả</t>
  </si>
  <si>
    <t>Thịt 1kg</t>
  </si>
  <si>
    <t>Cá kho tộ 4 kg</t>
  </si>
  <si>
    <t>Rau bắp cải 4 kg</t>
  </si>
  <si>
    <t>Thịt gà 4kg</t>
  </si>
  <si>
    <t>Xả 10 nghìn</t>
  </si>
  <si>
    <t>lá lốt 5 nghìn</t>
  </si>
  <si>
    <t>Cá biển 4 kg (Cá to)</t>
  </si>
  <si>
    <t>Thịt gà 3kg</t>
  </si>
  <si>
    <t xml:space="preserve">   Thịt chân giò luộc</t>
  </si>
  <si>
    <t xml:space="preserve">   Canh dưa chua</t>
  </si>
  <si>
    <t xml:space="preserve">   Canh rau dền</t>
  </si>
  <si>
    <t>TUẦN 1+3</t>
  </si>
  <si>
    <t xml:space="preserve">     Canh bí đao</t>
  </si>
  <si>
    <t xml:space="preserve">     Thịt gà nấu cari</t>
  </si>
  <si>
    <t xml:space="preserve">     Canh rau dền</t>
  </si>
  <si>
    <t xml:space="preserve">     Canh rau cải ngọt</t>
  </si>
  <si>
    <t xml:space="preserve">     Canh rau muống</t>
  </si>
  <si>
    <t xml:space="preserve">     Thịt chân giò luộc</t>
  </si>
  <si>
    <t xml:space="preserve">     Canh dưa chua</t>
  </si>
  <si>
    <t xml:space="preserve">     Cá kho tộ</t>
  </si>
  <si>
    <t xml:space="preserve">     Canh bắp cải</t>
  </si>
  <si>
    <t>TUẦN 2+4</t>
  </si>
  <si>
    <t xml:space="preserve">     Thịt kho dừa</t>
  </si>
  <si>
    <t xml:space="preserve">    Trứng thịt rán</t>
  </si>
  <si>
    <t xml:space="preserve">THỰC ĐƠN CÔ MÙA HÈ - NĂM HỌC 2017-2018 </t>
  </si>
  <si>
    <t xml:space="preserve">   Canh rau thập cẩm nấu thịt </t>
  </si>
  <si>
    <t xml:space="preserve">   Thịt lợn áp chảo</t>
  </si>
  <si>
    <t xml:space="preserve">   Canh bầu</t>
  </si>
  <si>
    <t xml:space="preserve">   Sườn bò hầm dưa</t>
  </si>
  <si>
    <t xml:space="preserve">   Canh rau muống</t>
  </si>
  <si>
    <t xml:space="preserve">   Thịt gà rang xả</t>
  </si>
  <si>
    <t xml:space="preserve">     Đậu nhồi thịt xốt cà chua</t>
  </si>
  <si>
    <t xml:space="preserve">   Tôm rang</t>
  </si>
  <si>
    <t xml:space="preserve">THỰC ĐƠN CÔ MÙA HÈ - NĂM HỌC 2019-2020 </t>
  </si>
  <si>
    <t xml:space="preserve">   Cá trắm kho tộ</t>
  </si>
  <si>
    <t xml:space="preserve">   Canh bí đao</t>
  </si>
  <si>
    <t xml:space="preserve">   Trứng,thịt rán- Lạc rang</t>
  </si>
  <si>
    <t xml:space="preserve">   Canh rau cải ngọt</t>
  </si>
  <si>
    <t xml:space="preserve">    Trứng cuộn- Lạc rang</t>
  </si>
  <si>
    <t xml:space="preserve">   Cá trắm rán</t>
  </si>
  <si>
    <t xml:space="preserve">   Đậu thịt sốt cà chua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</si>
</sst>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#,##0;[Red]#,##0"/>
  </numFmts>
  <fonts count="37">
    <font>
      <sz val="10"/>
      <name val="Arial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7"/>
      <name val="Times New Roman"/>
      <family val="1"/>
    </font>
    <font>
      <b/>
      <u val="single"/>
      <sz val="13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slantDashDot"/>
      <top style="slantDashDot"/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 style="thin"/>
      <top style="slantDashDot"/>
      <bottom style="slantDashDot"/>
    </border>
    <border>
      <left style="slantDashDot"/>
      <right style="thin"/>
      <top style="slantDashDot"/>
      <bottom>
        <color indexed="63"/>
      </bottom>
    </border>
    <border>
      <left style="thin"/>
      <right style="slantDashDot"/>
      <top style="slantDashDot"/>
      <bottom>
        <color indexed="63"/>
      </bottom>
    </border>
    <border>
      <left style="slantDashDot"/>
      <right style="thin"/>
      <top>
        <color indexed="63"/>
      </top>
      <bottom style="slantDashDot"/>
    </border>
    <border>
      <left style="thin"/>
      <right style="slantDashDot"/>
      <top>
        <color indexed="63"/>
      </top>
      <bottom style="slantDashDot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slant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66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16" fontId="7" fillId="0" borderId="13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4" fillId="0" borderId="2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A3" sqref="A3"/>
    </sheetView>
  </sheetViews>
  <sheetFormatPr defaultColWidth="9.140625" defaultRowHeight="18" customHeight="1"/>
  <cols>
    <col min="1" max="1" width="6.57421875" style="2" customWidth="1"/>
    <col min="2" max="2" width="27.421875" style="2" customWidth="1"/>
    <col min="3" max="3" width="9.140625" style="2" customWidth="1"/>
    <col min="4" max="4" width="12.57421875" style="2" customWidth="1"/>
    <col min="5" max="5" width="9.140625" style="2" customWidth="1"/>
    <col min="6" max="7" width="12.57421875" style="2" customWidth="1"/>
    <col min="8" max="8" width="13.8515625" style="2" customWidth="1"/>
    <col min="9" max="9" width="14.7109375" style="2" customWidth="1"/>
    <col min="10" max="10" width="12.7109375" style="2" customWidth="1"/>
    <col min="11" max="16384" width="9.140625" style="2" customWidth="1"/>
  </cols>
  <sheetData>
    <row r="1" ht="10.5" customHeight="1"/>
    <row r="2" spans="1:10" ht="25.5" customHeight="1">
      <c r="A2" s="65" t="s">
        <v>103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7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8" customHeight="1">
      <c r="A4" s="68" t="s">
        <v>0</v>
      </c>
      <c r="B4" s="68" t="s">
        <v>1</v>
      </c>
      <c r="C4" s="67" t="s">
        <v>2</v>
      </c>
      <c r="D4" s="67"/>
      <c r="E4" s="67" t="s">
        <v>5</v>
      </c>
      <c r="F4" s="67"/>
      <c r="G4" s="67"/>
      <c r="H4" s="66" t="s">
        <v>6</v>
      </c>
      <c r="I4" s="66" t="s">
        <v>7</v>
      </c>
      <c r="J4" s="66" t="s">
        <v>8</v>
      </c>
    </row>
    <row r="5" spans="1:10" ht="18" customHeight="1">
      <c r="A5" s="68"/>
      <c r="B5" s="68"/>
      <c r="C5" s="8" t="s">
        <v>3</v>
      </c>
      <c r="D5" s="8" t="s">
        <v>4</v>
      </c>
      <c r="E5" s="8" t="s">
        <v>3</v>
      </c>
      <c r="F5" s="8" t="s">
        <v>9</v>
      </c>
      <c r="G5" s="8" t="s">
        <v>4</v>
      </c>
      <c r="H5" s="67"/>
      <c r="I5" s="67"/>
      <c r="J5" s="67"/>
    </row>
    <row r="6" spans="1:10" ht="18" customHeight="1">
      <c r="A6" s="3">
        <v>1</v>
      </c>
      <c r="B6" s="3" t="s">
        <v>53</v>
      </c>
      <c r="C6" s="3">
        <v>0</v>
      </c>
      <c r="D6" s="3">
        <f>F6*C6</f>
        <v>0</v>
      </c>
      <c r="E6" s="3">
        <v>26</v>
      </c>
      <c r="F6" s="10">
        <v>14000</v>
      </c>
      <c r="G6" s="3">
        <f>E6*F6</f>
        <v>364000</v>
      </c>
      <c r="H6" s="3">
        <f>G6+D6</f>
        <v>364000</v>
      </c>
      <c r="I6" s="3"/>
      <c r="J6" s="3"/>
    </row>
    <row r="7" spans="1:10" ht="18" customHeight="1">
      <c r="A7" s="3">
        <v>2</v>
      </c>
      <c r="B7" s="3" t="s">
        <v>54</v>
      </c>
      <c r="C7" s="3">
        <v>0</v>
      </c>
      <c r="D7" s="3">
        <f aca="true" t="shared" si="0" ref="D7:D25">F7*C7</f>
        <v>0</v>
      </c>
      <c r="E7" s="3">
        <v>26</v>
      </c>
      <c r="F7" s="10">
        <v>14000</v>
      </c>
      <c r="G7" s="3">
        <f aca="true" t="shared" si="1" ref="G7:G25">E7*F7</f>
        <v>364000</v>
      </c>
      <c r="H7" s="3">
        <f aca="true" t="shared" si="2" ref="H7:H25">G7+D7</f>
        <v>364000</v>
      </c>
      <c r="I7" s="3"/>
      <c r="J7" s="3"/>
    </row>
    <row r="8" spans="1:10" ht="18" customHeight="1">
      <c r="A8" s="3">
        <v>3</v>
      </c>
      <c r="B8" s="3" t="s">
        <v>55</v>
      </c>
      <c r="C8" s="3">
        <v>0</v>
      </c>
      <c r="D8" s="3">
        <f t="shared" si="0"/>
        <v>0</v>
      </c>
      <c r="E8" s="3">
        <v>26</v>
      </c>
      <c r="F8" s="10">
        <v>14000</v>
      </c>
      <c r="G8" s="3">
        <f t="shared" si="1"/>
        <v>364000</v>
      </c>
      <c r="H8" s="3">
        <f t="shared" si="2"/>
        <v>364000</v>
      </c>
      <c r="I8" s="3"/>
      <c r="J8" s="3"/>
    </row>
    <row r="9" spans="1:10" ht="18" customHeight="1">
      <c r="A9" s="3">
        <v>4</v>
      </c>
      <c r="B9" s="3" t="s">
        <v>56</v>
      </c>
      <c r="C9" s="3">
        <v>0</v>
      </c>
      <c r="D9" s="3">
        <f t="shared" si="0"/>
        <v>0</v>
      </c>
      <c r="E9" s="3">
        <v>26</v>
      </c>
      <c r="F9" s="10">
        <v>14000</v>
      </c>
      <c r="G9" s="3">
        <f t="shared" si="1"/>
        <v>364000</v>
      </c>
      <c r="H9" s="3">
        <f t="shared" si="2"/>
        <v>364000</v>
      </c>
      <c r="I9" s="3"/>
      <c r="J9" s="3"/>
    </row>
    <row r="10" spans="1:10" ht="18" customHeight="1">
      <c r="A10" s="3">
        <v>5</v>
      </c>
      <c r="B10" s="3" t="s">
        <v>57</v>
      </c>
      <c r="C10" s="3">
        <v>0</v>
      </c>
      <c r="D10" s="3">
        <f t="shared" si="0"/>
        <v>0</v>
      </c>
      <c r="E10" s="3">
        <v>26</v>
      </c>
      <c r="F10" s="10">
        <v>14000</v>
      </c>
      <c r="G10" s="3">
        <f t="shared" si="1"/>
        <v>364000</v>
      </c>
      <c r="H10" s="3">
        <f t="shared" si="2"/>
        <v>364000</v>
      </c>
      <c r="I10" s="3"/>
      <c r="J10" s="3"/>
    </row>
    <row r="11" spans="1:10" ht="18" customHeight="1">
      <c r="A11" s="3">
        <v>6</v>
      </c>
      <c r="B11" s="3" t="s">
        <v>58</v>
      </c>
      <c r="C11" s="3">
        <v>0</v>
      </c>
      <c r="D11" s="3">
        <f t="shared" si="0"/>
        <v>0</v>
      </c>
      <c r="E11" s="3">
        <v>26</v>
      </c>
      <c r="F11" s="10">
        <v>14000</v>
      </c>
      <c r="G11" s="3">
        <f t="shared" si="1"/>
        <v>364000</v>
      </c>
      <c r="H11" s="3">
        <f t="shared" si="2"/>
        <v>364000</v>
      </c>
      <c r="I11" s="3"/>
      <c r="J11" s="3"/>
    </row>
    <row r="12" spans="1:10" ht="18" customHeight="1">
      <c r="A12" s="3">
        <v>7</v>
      </c>
      <c r="B12" s="3" t="s">
        <v>59</v>
      </c>
      <c r="C12" s="3">
        <v>0</v>
      </c>
      <c r="D12" s="3">
        <f t="shared" si="0"/>
        <v>0</v>
      </c>
      <c r="E12" s="3">
        <v>26</v>
      </c>
      <c r="F12" s="10">
        <v>14000</v>
      </c>
      <c r="G12" s="3">
        <f t="shared" si="1"/>
        <v>364000</v>
      </c>
      <c r="H12" s="3">
        <f t="shared" si="2"/>
        <v>364000</v>
      </c>
      <c r="I12" s="3"/>
      <c r="J12" s="3"/>
    </row>
    <row r="13" spans="1:10" ht="18" customHeight="1">
      <c r="A13" s="3">
        <v>8</v>
      </c>
      <c r="B13" s="3" t="s">
        <v>60</v>
      </c>
      <c r="C13" s="3">
        <v>0</v>
      </c>
      <c r="D13" s="3">
        <f t="shared" si="0"/>
        <v>0</v>
      </c>
      <c r="E13" s="3">
        <v>26</v>
      </c>
      <c r="F13" s="10">
        <v>14000</v>
      </c>
      <c r="G13" s="3">
        <f t="shared" si="1"/>
        <v>364000</v>
      </c>
      <c r="H13" s="3">
        <f t="shared" si="2"/>
        <v>364000</v>
      </c>
      <c r="I13" s="3"/>
      <c r="J13" s="3"/>
    </row>
    <row r="14" spans="1:10" ht="18" customHeight="1">
      <c r="A14" s="3">
        <v>9</v>
      </c>
      <c r="B14" s="3" t="s">
        <v>61</v>
      </c>
      <c r="C14" s="3">
        <v>0</v>
      </c>
      <c r="D14" s="3">
        <f t="shared" si="0"/>
        <v>0</v>
      </c>
      <c r="E14" s="3">
        <v>26</v>
      </c>
      <c r="F14" s="10">
        <v>14000</v>
      </c>
      <c r="G14" s="3">
        <f t="shared" si="1"/>
        <v>364000</v>
      </c>
      <c r="H14" s="3">
        <f t="shared" si="2"/>
        <v>364000</v>
      </c>
      <c r="I14" s="3"/>
      <c r="J14" s="3"/>
    </row>
    <row r="15" spans="1:10" ht="18" customHeight="1">
      <c r="A15" s="3">
        <v>10</v>
      </c>
      <c r="B15" s="3" t="s">
        <v>62</v>
      </c>
      <c r="C15" s="3">
        <v>0</v>
      </c>
      <c r="D15" s="3">
        <f t="shared" si="0"/>
        <v>0</v>
      </c>
      <c r="E15" s="3">
        <v>26</v>
      </c>
      <c r="F15" s="10">
        <v>14000</v>
      </c>
      <c r="G15" s="3">
        <f t="shared" si="1"/>
        <v>364000</v>
      </c>
      <c r="H15" s="3">
        <f t="shared" si="2"/>
        <v>364000</v>
      </c>
      <c r="I15" s="3"/>
      <c r="J15" s="3"/>
    </row>
    <row r="16" spans="1:10" ht="18" customHeight="1">
      <c r="A16" s="3">
        <v>11</v>
      </c>
      <c r="B16" s="3" t="s">
        <v>63</v>
      </c>
      <c r="C16" s="3">
        <v>0</v>
      </c>
      <c r="D16" s="3">
        <f t="shared" si="0"/>
        <v>0</v>
      </c>
      <c r="E16" s="3">
        <v>26</v>
      </c>
      <c r="F16" s="10">
        <v>14000</v>
      </c>
      <c r="G16" s="3">
        <f t="shared" si="1"/>
        <v>364000</v>
      </c>
      <c r="H16" s="3">
        <f t="shared" si="2"/>
        <v>364000</v>
      </c>
      <c r="I16" s="3"/>
      <c r="J16" s="3"/>
    </row>
    <row r="17" spans="1:10" ht="18" customHeight="1">
      <c r="A17" s="3">
        <v>12</v>
      </c>
      <c r="B17" s="3" t="s">
        <v>64</v>
      </c>
      <c r="C17" s="3">
        <v>0</v>
      </c>
      <c r="D17" s="3">
        <f t="shared" si="0"/>
        <v>0</v>
      </c>
      <c r="E17" s="3">
        <v>26</v>
      </c>
      <c r="F17" s="10">
        <v>14000</v>
      </c>
      <c r="G17" s="3">
        <f t="shared" si="1"/>
        <v>364000</v>
      </c>
      <c r="H17" s="3">
        <f t="shared" si="2"/>
        <v>364000</v>
      </c>
      <c r="I17" s="3"/>
      <c r="J17" s="3"/>
    </row>
    <row r="18" spans="1:10" ht="18" customHeight="1">
      <c r="A18" s="3">
        <v>13</v>
      </c>
      <c r="B18" s="3" t="s">
        <v>65</v>
      </c>
      <c r="C18" s="3">
        <v>1</v>
      </c>
      <c r="D18" s="3">
        <f t="shared" si="0"/>
        <v>14000</v>
      </c>
      <c r="E18" s="3">
        <v>25</v>
      </c>
      <c r="F18" s="10">
        <v>14000</v>
      </c>
      <c r="G18" s="3">
        <f t="shared" si="1"/>
        <v>350000</v>
      </c>
      <c r="H18" s="3">
        <f t="shared" si="2"/>
        <v>364000</v>
      </c>
      <c r="I18" s="3"/>
      <c r="J18" s="3"/>
    </row>
    <row r="19" spans="1:10" ht="18" customHeight="1">
      <c r="A19" s="3">
        <v>14</v>
      </c>
      <c r="B19" s="3" t="s">
        <v>66</v>
      </c>
      <c r="C19" s="3">
        <v>0</v>
      </c>
      <c r="D19" s="3">
        <f t="shared" si="0"/>
        <v>0</v>
      </c>
      <c r="E19" s="3">
        <v>26</v>
      </c>
      <c r="F19" s="10">
        <v>14000</v>
      </c>
      <c r="G19" s="3">
        <f t="shared" si="1"/>
        <v>364000</v>
      </c>
      <c r="H19" s="3">
        <f t="shared" si="2"/>
        <v>364000</v>
      </c>
      <c r="I19" s="3"/>
      <c r="J19" s="3"/>
    </row>
    <row r="20" spans="1:10" ht="18" customHeight="1">
      <c r="A20" s="3">
        <v>15</v>
      </c>
      <c r="B20" s="3" t="s">
        <v>67</v>
      </c>
      <c r="C20" s="3">
        <v>0</v>
      </c>
      <c r="D20" s="3">
        <f t="shared" si="0"/>
        <v>0</v>
      </c>
      <c r="E20" s="3">
        <v>26</v>
      </c>
      <c r="F20" s="10">
        <v>14000</v>
      </c>
      <c r="G20" s="3">
        <f t="shared" si="1"/>
        <v>364000</v>
      </c>
      <c r="H20" s="3">
        <f t="shared" si="2"/>
        <v>364000</v>
      </c>
      <c r="I20" s="3"/>
      <c r="J20" s="3"/>
    </row>
    <row r="21" spans="1:10" ht="18" customHeight="1">
      <c r="A21" s="3">
        <v>16</v>
      </c>
      <c r="B21" s="3" t="s">
        <v>68</v>
      </c>
      <c r="C21" s="3">
        <v>1</v>
      </c>
      <c r="D21" s="3">
        <f t="shared" si="0"/>
        <v>14000</v>
      </c>
      <c r="E21" s="3">
        <v>25</v>
      </c>
      <c r="F21" s="10">
        <v>14000</v>
      </c>
      <c r="G21" s="3">
        <f t="shared" si="1"/>
        <v>350000</v>
      </c>
      <c r="H21" s="3">
        <f t="shared" si="2"/>
        <v>364000</v>
      </c>
      <c r="I21" s="3"/>
      <c r="J21" s="3"/>
    </row>
    <row r="22" spans="1:10" ht="18" customHeight="1">
      <c r="A22" s="3">
        <v>17</v>
      </c>
      <c r="B22" s="3" t="s">
        <v>69</v>
      </c>
      <c r="C22" s="3">
        <v>0</v>
      </c>
      <c r="D22" s="3">
        <f t="shared" si="0"/>
        <v>0</v>
      </c>
      <c r="E22" s="3">
        <v>26</v>
      </c>
      <c r="F22" s="10">
        <v>14000</v>
      </c>
      <c r="G22" s="3">
        <f t="shared" si="1"/>
        <v>364000</v>
      </c>
      <c r="H22" s="3">
        <f t="shared" si="2"/>
        <v>364000</v>
      </c>
      <c r="I22" s="3"/>
      <c r="J22" s="3"/>
    </row>
    <row r="23" spans="1:10" ht="18" customHeight="1">
      <c r="A23" s="3">
        <v>18</v>
      </c>
      <c r="B23" s="3" t="s">
        <v>102</v>
      </c>
      <c r="C23" s="3">
        <v>0</v>
      </c>
      <c r="D23" s="3">
        <f t="shared" si="0"/>
        <v>0</v>
      </c>
      <c r="E23" s="3">
        <v>26</v>
      </c>
      <c r="F23" s="10">
        <v>14000</v>
      </c>
      <c r="G23" s="3">
        <f t="shared" si="1"/>
        <v>364000</v>
      </c>
      <c r="H23" s="3">
        <f t="shared" si="2"/>
        <v>364000</v>
      </c>
      <c r="I23" s="3"/>
      <c r="J23" s="3"/>
    </row>
    <row r="24" spans="1:10" ht="18" customHeight="1">
      <c r="A24" s="3">
        <v>19</v>
      </c>
      <c r="B24" s="3" t="s">
        <v>93</v>
      </c>
      <c r="C24" s="3">
        <v>2</v>
      </c>
      <c r="D24" s="3">
        <f t="shared" si="0"/>
        <v>28000</v>
      </c>
      <c r="E24" s="3">
        <v>24</v>
      </c>
      <c r="F24" s="10">
        <v>14000</v>
      </c>
      <c r="G24" s="3">
        <f t="shared" si="1"/>
        <v>336000</v>
      </c>
      <c r="H24" s="3">
        <f t="shared" si="2"/>
        <v>364000</v>
      </c>
      <c r="I24" s="3"/>
      <c r="J24" s="3"/>
    </row>
    <row r="25" spans="1:10" ht="18" customHeight="1">
      <c r="A25" s="3">
        <v>20</v>
      </c>
      <c r="B25" s="3" t="s">
        <v>95</v>
      </c>
      <c r="C25" s="3">
        <v>0</v>
      </c>
      <c r="D25" s="3">
        <f t="shared" si="0"/>
        <v>0</v>
      </c>
      <c r="E25" s="3">
        <v>26</v>
      </c>
      <c r="F25" s="10">
        <v>14000</v>
      </c>
      <c r="G25" s="3">
        <f t="shared" si="1"/>
        <v>364000</v>
      </c>
      <c r="H25" s="3">
        <f t="shared" si="2"/>
        <v>364000</v>
      </c>
      <c r="I25" s="3"/>
      <c r="J25" s="3"/>
    </row>
    <row r="26" spans="1:10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 customHeight="1">
      <c r="A27" s="9" t="s">
        <v>10</v>
      </c>
      <c r="B27" s="3"/>
      <c r="C27" s="3">
        <f>SUM(A27:B27)</f>
        <v>0</v>
      </c>
      <c r="D27" s="3">
        <f>SUM(C27)</f>
        <v>0</v>
      </c>
      <c r="E27" s="3">
        <f>SUM(D27)</f>
        <v>0</v>
      </c>
      <c r="F27" s="3"/>
      <c r="G27" s="3">
        <f>SUM(G6:G26)</f>
        <v>7224000</v>
      </c>
      <c r="H27" s="3">
        <f>SUM(H6:H26)</f>
        <v>7280000</v>
      </c>
      <c r="I27" s="3"/>
      <c r="J27" s="3"/>
    </row>
  </sheetData>
  <sheetProtection/>
  <mergeCells count="8">
    <mergeCell ref="A2:J2"/>
    <mergeCell ref="H4:H5"/>
    <mergeCell ref="I4:I5"/>
    <mergeCell ref="J4:J5"/>
    <mergeCell ref="A4:A5"/>
    <mergeCell ref="B4:B5"/>
    <mergeCell ref="C4:D4"/>
    <mergeCell ref="E4:G4"/>
  </mergeCells>
  <printOptions/>
  <pageMargins left="0.85" right="0.75" top="0.38" bottom="0.73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B21" sqref="B21"/>
    </sheetView>
  </sheetViews>
  <sheetFormatPr defaultColWidth="9.140625" defaultRowHeight="18" customHeight="1"/>
  <cols>
    <col min="1" max="1" width="3.8515625" style="2" customWidth="1"/>
    <col min="2" max="2" width="13.8515625" style="2" customWidth="1"/>
    <col min="3" max="33" width="3.8515625" style="2" customWidth="1"/>
    <col min="34" max="34" width="4.140625" style="2" customWidth="1"/>
    <col min="35" max="16384" width="9.140625" style="2" customWidth="1"/>
  </cols>
  <sheetData>
    <row r="1" spans="1:34" ht="24.75" customHeight="1">
      <c r="A1" s="70" t="s">
        <v>101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4" ht="10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s="5" customFormat="1" ht="18" customHeight="1">
      <c r="A3" s="4" t="s">
        <v>33</v>
      </c>
      <c r="B3" s="4" t="s">
        <v>34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 t="s">
        <v>35</v>
      </c>
    </row>
    <row r="4" spans="1:34" ht="18" customHeight="1">
      <c r="A4" s="3">
        <v>1</v>
      </c>
      <c r="B4" s="3" t="s">
        <v>36</v>
      </c>
      <c r="C4" s="3"/>
      <c r="D4" s="3" t="s">
        <v>100</v>
      </c>
      <c r="E4" s="3"/>
      <c r="F4" s="3"/>
      <c r="G4" s="3"/>
      <c r="H4" s="3"/>
      <c r="I4" s="3"/>
      <c r="J4" s="3"/>
      <c r="K4" s="3" t="s">
        <v>100</v>
      </c>
      <c r="L4" s="3"/>
      <c r="M4" s="3"/>
      <c r="N4" s="3"/>
      <c r="O4" s="3"/>
      <c r="P4" s="3"/>
      <c r="Q4" s="3"/>
      <c r="R4" s="3" t="s">
        <v>100</v>
      </c>
      <c r="S4" s="3"/>
      <c r="T4" s="3"/>
      <c r="U4" s="3"/>
      <c r="V4" s="3"/>
      <c r="W4" s="3"/>
      <c r="X4" s="3"/>
      <c r="Y4" s="3" t="s">
        <v>100</v>
      </c>
      <c r="Z4" s="3"/>
      <c r="AA4" s="3"/>
      <c r="AB4" s="3"/>
      <c r="AC4" s="3"/>
      <c r="AD4" s="3"/>
      <c r="AE4" s="3"/>
      <c r="AF4" s="3" t="s">
        <v>100</v>
      </c>
      <c r="AG4" s="3"/>
      <c r="AH4" s="3"/>
    </row>
    <row r="5" spans="1:34" ht="18" customHeight="1">
      <c r="A5" s="3">
        <v>2</v>
      </c>
      <c r="B5" s="3" t="s">
        <v>38</v>
      </c>
      <c r="C5" s="3"/>
      <c r="D5" s="3" t="s">
        <v>100</v>
      </c>
      <c r="E5" s="3"/>
      <c r="F5" s="3"/>
      <c r="G5" s="3"/>
      <c r="H5" s="3"/>
      <c r="I5" s="3"/>
      <c r="J5" s="3"/>
      <c r="K5" s="3" t="s">
        <v>100</v>
      </c>
      <c r="L5" s="3"/>
      <c r="M5" s="3"/>
      <c r="N5" s="3"/>
      <c r="O5" s="3"/>
      <c r="P5" s="3"/>
      <c r="Q5" s="3"/>
      <c r="R5" s="3" t="s">
        <v>100</v>
      </c>
      <c r="S5" s="3"/>
      <c r="T5" s="3"/>
      <c r="U5" s="3"/>
      <c r="V5" s="3"/>
      <c r="W5" s="3"/>
      <c r="X5" s="3"/>
      <c r="Y5" s="3" t="s">
        <v>100</v>
      </c>
      <c r="Z5" s="3"/>
      <c r="AA5" s="3"/>
      <c r="AB5" s="3"/>
      <c r="AC5" s="3"/>
      <c r="AD5" s="3"/>
      <c r="AE5" s="3"/>
      <c r="AF5" s="3" t="s">
        <v>100</v>
      </c>
      <c r="AG5" s="3"/>
      <c r="AH5" s="3"/>
    </row>
    <row r="6" spans="1:34" ht="18" customHeight="1">
      <c r="A6" s="3">
        <v>3</v>
      </c>
      <c r="B6" s="3" t="s">
        <v>39</v>
      </c>
      <c r="C6" s="3"/>
      <c r="D6" s="3" t="s">
        <v>100</v>
      </c>
      <c r="E6" s="3"/>
      <c r="F6" s="3"/>
      <c r="G6" s="3"/>
      <c r="H6" s="3"/>
      <c r="I6" s="3"/>
      <c r="J6" s="3"/>
      <c r="K6" s="3" t="s">
        <v>100</v>
      </c>
      <c r="L6" s="3"/>
      <c r="M6" s="3"/>
      <c r="N6" s="3"/>
      <c r="O6" s="3"/>
      <c r="P6" s="3"/>
      <c r="Q6" s="3"/>
      <c r="R6" s="3" t="s">
        <v>100</v>
      </c>
      <c r="S6" s="3"/>
      <c r="T6" s="3"/>
      <c r="U6" s="3"/>
      <c r="V6" s="3"/>
      <c r="W6" s="3"/>
      <c r="X6" s="3"/>
      <c r="Y6" s="3" t="s">
        <v>100</v>
      </c>
      <c r="Z6" s="3"/>
      <c r="AA6" s="3"/>
      <c r="AB6" s="3"/>
      <c r="AC6" s="3"/>
      <c r="AD6" s="3"/>
      <c r="AE6" s="3"/>
      <c r="AF6" s="3" t="s">
        <v>100</v>
      </c>
      <c r="AG6" s="3"/>
      <c r="AH6" s="3"/>
    </row>
    <row r="7" spans="1:34" ht="18" customHeight="1">
      <c r="A7" s="3">
        <v>4</v>
      </c>
      <c r="B7" s="3" t="s">
        <v>40</v>
      </c>
      <c r="C7" s="3"/>
      <c r="D7" s="3" t="s">
        <v>100</v>
      </c>
      <c r="E7" s="3"/>
      <c r="F7" s="3"/>
      <c r="G7" s="3"/>
      <c r="H7" s="3"/>
      <c r="I7" s="3"/>
      <c r="J7" s="3"/>
      <c r="K7" s="3" t="s">
        <v>100</v>
      </c>
      <c r="L7" s="3"/>
      <c r="M7" s="3"/>
      <c r="N7" s="3"/>
      <c r="O7" s="3"/>
      <c r="P7" s="3"/>
      <c r="Q7" s="3"/>
      <c r="R7" s="3" t="s">
        <v>100</v>
      </c>
      <c r="S7" s="3"/>
      <c r="T7" s="3"/>
      <c r="U7" s="3"/>
      <c r="V7" s="3"/>
      <c r="W7" s="3"/>
      <c r="X7" s="3"/>
      <c r="Y7" s="3" t="s">
        <v>100</v>
      </c>
      <c r="Z7" s="3"/>
      <c r="AA7" s="3"/>
      <c r="AB7" s="3"/>
      <c r="AC7" s="3"/>
      <c r="AD7" s="3"/>
      <c r="AE7" s="3"/>
      <c r="AF7" s="3" t="s">
        <v>100</v>
      </c>
      <c r="AG7" s="3"/>
      <c r="AH7" s="3"/>
    </row>
    <row r="8" spans="1:34" ht="18" customHeight="1">
      <c r="A8" s="3">
        <v>5</v>
      </c>
      <c r="B8" s="3" t="s">
        <v>41</v>
      </c>
      <c r="C8" s="3"/>
      <c r="D8" s="3" t="s">
        <v>100</v>
      </c>
      <c r="E8" s="3"/>
      <c r="F8" s="3"/>
      <c r="G8" s="3"/>
      <c r="H8" s="3"/>
      <c r="I8" s="3"/>
      <c r="J8" s="3"/>
      <c r="K8" s="3" t="s">
        <v>100</v>
      </c>
      <c r="L8" s="3"/>
      <c r="M8" s="3"/>
      <c r="N8" s="3"/>
      <c r="O8" s="3"/>
      <c r="P8" s="3"/>
      <c r="Q8" s="3"/>
      <c r="R8" s="3" t="s">
        <v>100</v>
      </c>
      <c r="S8" s="3"/>
      <c r="T8" s="3"/>
      <c r="U8" s="3"/>
      <c r="V8" s="3"/>
      <c r="W8" s="3"/>
      <c r="X8" s="3"/>
      <c r="Y8" s="3" t="s">
        <v>100</v>
      </c>
      <c r="Z8" s="3"/>
      <c r="AA8" s="3"/>
      <c r="AB8" s="3"/>
      <c r="AC8" s="3"/>
      <c r="AD8" s="3"/>
      <c r="AE8" s="3"/>
      <c r="AF8" s="3" t="s">
        <v>100</v>
      </c>
      <c r="AG8" s="3"/>
      <c r="AH8" s="3"/>
    </row>
    <row r="9" spans="1:34" ht="18" customHeight="1">
      <c r="A9" s="3">
        <v>6</v>
      </c>
      <c r="B9" s="3" t="s">
        <v>42</v>
      </c>
      <c r="C9" s="3"/>
      <c r="D9" s="3" t="s">
        <v>100</v>
      </c>
      <c r="E9" s="3"/>
      <c r="F9" s="3"/>
      <c r="G9" s="3"/>
      <c r="H9" s="3"/>
      <c r="I9" s="3"/>
      <c r="J9" s="3"/>
      <c r="K9" s="3" t="s">
        <v>100</v>
      </c>
      <c r="L9" s="3"/>
      <c r="M9" s="3"/>
      <c r="N9" s="3"/>
      <c r="O9" s="3"/>
      <c r="P9" s="3"/>
      <c r="Q9" s="3"/>
      <c r="R9" s="3" t="s">
        <v>100</v>
      </c>
      <c r="S9" s="3"/>
      <c r="T9" s="3"/>
      <c r="U9" s="3"/>
      <c r="V9" s="3"/>
      <c r="W9" s="3"/>
      <c r="X9" s="3"/>
      <c r="Y9" s="3" t="s">
        <v>100</v>
      </c>
      <c r="Z9" s="3"/>
      <c r="AA9" s="3"/>
      <c r="AB9" s="3"/>
      <c r="AC9" s="3"/>
      <c r="AD9" s="3"/>
      <c r="AE9" s="3"/>
      <c r="AF9" s="3" t="s">
        <v>100</v>
      </c>
      <c r="AG9" s="3"/>
      <c r="AH9" s="3"/>
    </row>
    <row r="10" spans="1:34" ht="18" customHeight="1">
      <c r="A10" s="3">
        <v>7</v>
      </c>
      <c r="B10" s="3" t="s">
        <v>43</v>
      </c>
      <c r="C10" s="3"/>
      <c r="D10" s="3" t="s">
        <v>100</v>
      </c>
      <c r="E10" s="3"/>
      <c r="F10" s="3"/>
      <c r="G10" s="3"/>
      <c r="H10" s="3"/>
      <c r="I10" s="3"/>
      <c r="J10" s="3"/>
      <c r="K10" s="3" t="s">
        <v>100</v>
      </c>
      <c r="L10" s="3"/>
      <c r="M10" s="3"/>
      <c r="N10" s="3"/>
      <c r="O10" s="3"/>
      <c r="P10" s="3"/>
      <c r="Q10" s="3"/>
      <c r="R10" s="3" t="s">
        <v>100</v>
      </c>
      <c r="S10" s="3"/>
      <c r="T10" s="3"/>
      <c r="U10" s="3"/>
      <c r="V10" s="3"/>
      <c r="W10" s="3"/>
      <c r="X10" s="3"/>
      <c r="Y10" s="3" t="s">
        <v>100</v>
      </c>
      <c r="Z10" s="3"/>
      <c r="AA10" s="3"/>
      <c r="AB10" s="3"/>
      <c r="AC10" s="3"/>
      <c r="AD10" s="3"/>
      <c r="AE10" s="3"/>
      <c r="AF10" s="3" t="s">
        <v>100</v>
      </c>
      <c r="AG10" s="3"/>
      <c r="AH10" s="3"/>
    </row>
    <row r="11" spans="1:34" ht="18" customHeight="1">
      <c r="A11" s="3">
        <v>8</v>
      </c>
      <c r="B11" s="3" t="s">
        <v>44</v>
      </c>
      <c r="C11" s="3"/>
      <c r="D11" s="3" t="s">
        <v>100</v>
      </c>
      <c r="E11" s="3"/>
      <c r="F11" s="3"/>
      <c r="G11" s="3"/>
      <c r="H11" s="3"/>
      <c r="I11" s="3"/>
      <c r="J11" s="3"/>
      <c r="K11" s="3" t="s">
        <v>100</v>
      </c>
      <c r="L11" s="3"/>
      <c r="M11" s="3"/>
      <c r="N11" s="3"/>
      <c r="O11" s="3"/>
      <c r="P11" s="3"/>
      <c r="Q11" s="3"/>
      <c r="R11" s="3" t="s">
        <v>100</v>
      </c>
      <c r="S11" s="3"/>
      <c r="T11" s="3"/>
      <c r="U11" s="3"/>
      <c r="V11" s="3"/>
      <c r="W11" s="3"/>
      <c r="X11" s="3"/>
      <c r="Y11" s="3" t="s">
        <v>100</v>
      </c>
      <c r="Z11" s="3"/>
      <c r="AA11" s="3"/>
      <c r="AB11" s="3"/>
      <c r="AC11" s="3"/>
      <c r="AD11" s="3"/>
      <c r="AE11" s="3"/>
      <c r="AF11" s="3" t="s">
        <v>100</v>
      </c>
      <c r="AG11" s="3"/>
      <c r="AH11" s="3"/>
    </row>
    <row r="12" spans="1:34" ht="18" customHeight="1">
      <c r="A12" s="3">
        <v>9</v>
      </c>
      <c r="B12" s="3" t="s">
        <v>45</v>
      </c>
      <c r="C12" s="3"/>
      <c r="D12" s="3" t="s">
        <v>100</v>
      </c>
      <c r="E12" s="3"/>
      <c r="F12" s="3"/>
      <c r="G12" s="3"/>
      <c r="H12" s="3"/>
      <c r="I12" s="3"/>
      <c r="J12" s="3"/>
      <c r="K12" s="3" t="s">
        <v>100</v>
      </c>
      <c r="L12" s="3"/>
      <c r="M12" s="3"/>
      <c r="N12" s="3"/>
      <c r="O12" s="3"/>
      <c r="P12" s="3"/>
      <c r="Q12" s="3"/>
      <c r="R12" s="3" t="s">
        <v>100</v>
      </c>
      <c r="S12" s="3"/>
      <c r="T12" s="3"/>
      <c r="U12" s="3"/>
      <c r="V12" s="3"/>
      <c r="W12" s="3"/>
      <c r="X12" s="3"/>
      <c r="Y12" s="3" t="s">
        <v>100</v>
      </c>
      <c r="Z12" s="3"/>
      <c r="AA12" s="3"/>
      <c r="AB12" s="3"/>
      <c r="AC12" s="3"/>
      <c r="AD12" s="3"/>
      <c r="AE12" s="3"/>
      <c r="AF12" s="3" t="s">
        <v>100</v>
      </c>
      <c r="AG12" s="3"/>
      <c r="AH12" s="3"/>
    </row>
    <row r="13" spans="1:34" ht="18" customHeight="1">
      <c r="A13" s="3">
        <v>10</v>
      </c>
      <c r="B13" s="3" t="s">
        <v>46</v>
      </c>
      <c r="C13" s="3"/>
      <c r="D13" s="3" t="s">
        <v>100</v>
      </c>
      <c r="E13" s="3"/>
      <c r="F13" s="3"/>
      <c r="G13" s="3"/>
      <c r="H13" s="3"/>
      <c r="I13" s="3"/>
      <c r="J13" s="3"/>
      <c r="K13" s="3" t="s">
        <v>100</v>
      </c>
      <c r="L13" s="3"/>
      <c r="M13" s="3"/>
      <c r="N13" s="3"/>
      <c r="O13" s="3"/>
      <c r="P13" s="3"/>
      <c r="Q13" s="3"/>
      <c r="R13" s="3" t="s">
        <v>100</v>
      </c>
      <c r="S13" s="3"/>
      <c r="T13" s="3"/>
      <c r="U13" s="3"/>
      <c r="V13" s="3"/>
      <c r="W13" s="3"/>
      <c r="X13" s="3"/>
      <c r="Y13" s="3" t="s">
        <v>100</v>
      </c>
      <c r="Z13" s="3"/>
      <c r="AA13" s="3"/>
      <c r="AB13" s="3"/>
      <c r="AC13" s="3"/>
      <c r="AD13" s="3"/>
      <c r="AE13" s="3"/>
      <c r="AF13" s="3" t="s">
        <v>100</v>
      </c>
      <c r="AG13" s="3"/>
      <c r="AH13" s="3"/>
    </row>
    <row r="14" spans="1:34" ht="18" customHeight="1">
      <c r="A14" s="3">
        <v>11</v>
      </c>
      <c r="B14" s="3" t="s">
        <v>37</v>
      </c>
      <c r="C14" s="3"/>
      <c r="D14" s="3" t="s">
        <v>100</v>
      </c>
      <c r="E14" s="3"/>
      <c r="F14" s="3"/>
      <c r="G14" s="3"/>
      <c r="H14" s="3"/>
      <c r="I14" s="3"/>
      <c r="J14" s="3"/>
      <c r="K14" s="3" t="s">
        <v>100</v>
      </c>
      <c r="L14" s="3"/>
      <c r="M14" s="3"/>
      <c r="N14" s="3"/>
      <c r="O14" s="3"/>
      <c r="P14" s="3"/>
      <c r="Q14" s="3"/>
      <c r="R14" s="3" t="s">
        <v>100</v>
      </c>
      <c r="S14" s="3"/>
      <c r="T14" s="3"/>
      <c r="U14" s="3"/>
      <c r="V14" s="3"/>
      <c r="W14" s="3"/>
      <c r="X14" s="3"/>
      <c r="Y14" s="3" t="s">
        <v>100</v>
      </c>
      <c r="Z14" s="3"/>
      <c r="AA14" s="3"/>
      <c r="AB14" s="3"/>
      <c r="AC14" s="3"/>
      <c r="AD14" s="3"/>
      <c r="AE14" s="3"/>
      <c r="AF14" s="3" t="s">
        <v>100</v>
      </c>
      <c r="AG14" s="3"/>
      <c r="AH14" s="3"/>
    </row>
    <row r="15" spans="1:34" ht="18" customHeight="1">
      <c r="A15" s="3">
        <v>12</v>
      </c>
      <c r="B15" s="3" t="s">
        <v>47</v>
      </c>
      <c r="C15" s="3"/>
      <c r="D15" s="3" t="s">
        <v>100</v>
      </c>
      <c r="E15" s="3"/>
      <c r="F15" s="3"/>
      <c r="G15" s="3"/>
      <c r="H15" s="3"/>
      <c r="I15" s="3"/>
      <c r="J15" s="3"/>
      <c r="K15" s="3" t="s">
        <v>100</v>
      </c>
      <c r="L15" s="3"/>
      <c r="M15" s="3"/>
      <c r="N15" s="3"/>
      <c r="O15" s="3"/>
      <c r="P15" s="3"/>
      <c r="Q15" s="3"/>
      <c r="R15" s="3" t="s">
        <v>100</v>
      </c>
      <c r="S15" s="3"/>
      <c r="T15" s="3"/>
      <c r="U15" s="3"/>
      <c r="V15" s="3"/>
      <c r="W15" s="3"/>
      <c r="X15" s="3"/>
      <c r="Y15" s="3" t="s">
        <v>100</v>
      </c>
      <c r="Z15" s="3"/>
      <c r="AA15" s="3"/>
      <c r="AB15" s="3"/>
      <c r="AC15" s="3"/>
      <c r="AD15" s="3"/>
      <c r="AE15" s="3"/>
      <c r="AF15" s="3" t="s">
        <v>100</v>
      </c>
      <c r="AG15" s="3"/>
      <c r="AH15" s="3"/>
    </row>
    <row r="16" spans="1:34" ht="18" customHeight="1">
      <c r="A16" s="3">
        <v>13</v>
      </c>
      <c r="B16" s="3" t="s">
        <v>48</v>
      </c>
      <c r="C16" s="3"/>
      <c r="D16" s="3" t="s">
        <v>100</v>
      </c>
      <c r="E16" s="3"/>
      <c r="F16" s="3"/>
      <c r="G16" s="3"/>
      <c r="H16" s="3"/>
      <c r="I16" s="3"/>
      <c r="J16" s="3"/>
      <c r="K16" s="3" t="s">
        <v>100</v>
      </c>
      <c r="L16" s="3"/>
      <c r="M16" s="3"/>
      <c r="N16" s="3"/>
      <c r="O16" s="3"/>
      <c r="P16" s="3"/>
      <c r="Q16" s="3"/>
      <c r="R16" s="3" t="s">
        <v>100</v>
      </c>
      <c r="S16" s="3"/>
      <c r="T16" s="3"/>
      <c r="U16" s="3"/>
      <c r="V16" s="3"/>
      <c r="W16" s="3"/>
      <c r="X16" s="3"/>
      <c r="Y16" s="3" t="s">
        <v>100</v>
      </c>
      <c r="Z16" s="3"/>
      <c r="AA16" s="3"/>
      <c r="AB16" s="3"/>
      <c r="AC16" s="3"/>
      <c r="AD16" s="3"/>
      <c r="AE16" s="3"/>
      <c r="AF16" s="3" t="s">
        <v>100</v>
      </c>
      <c r="AG16" s="3"/>
      <c r="AH16" s="3"/>
    </row>
    <row r="17" spans="1:34" ht="18" customHeight="1">
      <c r="A17" s="3">
        <v>14</v>
      </c>
      <c r="B17" s="3" t="s">
        <v>49</v>
      </c>
      <c r="C17" s="3"/>
      <c r="D17" s="3" t="s">
        <v>100</v>
      </c>
      <c r="E17" s="3"/>
      <c r="F17" s="3"/>
      <c r="G17" s="3"/>
      <c r="H17" s="3"/>
      <c r="I17" s="3"/>
      <c r="J17" s="3"/>
      <c r="K17" s="3" t="s">
        <v>100</v>
      </c>
      <c r="L17" s="3"/>
      <c r="M17" s="3"/>
      <c r="N17" s="3"/>
      <c r="O17" s="3"/>
      <c r="P17" s="3"/>
      <c r="Q17" s="3"/>
      <c r="R17" s="3" t="s">
        <v>100</v>
      </c>
      <c r="S17" s="3"/>
      <c r="T17" s="3"/>
      <c r="U17" s="3"/>
      <c r="V17" s="3"/>
      <c r="W17" s="3"/>
      <c r="X17" s="3"/>
      <c r="Y17" s="3" t="s">
        <v>100</v>
      </c>
      <c r="Z17" s="3"/>
      <c r="AA17" s="3"/>
      <c r="AB17" s="3"/>
      <c r="AC17" s="3"/>
      <c r="AD17" s="3"/>
      <c r="AE17" s="3"/>
      <c r="AF17" s="3" t="s">
        <v>100</v>
      </c>
      <c r="AG17" s="3"/>
      <c r="AH17" s="3"/>
    </row>
    <row r="18" spans="1:34" ht="18" customHeight="1">
      <c r="A18" s="3">
        <v>15</v>
      </c>
      <c r="B18" s="3" t="s">
        <v>50</v>
      </c>
      <c r="C18" s="3"/>
      <c r="D18" s="3" t="s">
        <v>100</v>
      </c>
      <c r="E18" s="3"/>
      <c r="F18" s="3"/>
      <c r="G18" s="3"/>
      <c r="H18" s="3"/>
      <c r="I18" s="3"/>
      <c r="J18" s="3"/>
      <c r="K18" s="3" t="s">
        <v>100</v>
      </c>
      <c r="L18" s="3"/>
      <c r="M18" s="3"/>
      <c r="N18" s="3"/>
      <c r="O18" s="3"/>
      <c r="P18" s="3"/>
      <c r="Q18" s="3"/>
      <c r="R18" s="3" t="s">
        <v>100</v>
      </c>
      <c r="S18" s="3"/>
      <c r="T18" s="3"/>
      <c r="U18" s="3"/>
      <c r="V18" s="3"/>
      <c r="W18" s="3"/>
      <c r="X18" s="3"/>
      <c r="Y18" s="3" t="s">
        <v>100</v>
      </c>
      <c r="Z18" s="3"/>
      <c r="AA18" s="3"/>
      <c r="AB18" s="3"/>
      <c r="AC18" s="3"/>
      <c r="AD18" s="3"/>
      <c r="AE18" s="3"/>
      <c r="AF18" s="3" t="s">
        <v>100</v>
      </c>
      <c r="AG18" s="3"/>
      <c r="AH18" s="3"/>
    </row>
    <row r="19" spans="1:34" ht="18" customHeight="1">
      <c r="A19" s="3">
        <v>16</v>
      </c>
      <c r="B19" s="3" t="s">
        <v>51</v>
      </c>
      <c r="C19" s="3"/>
      <c r="D19" s="3" t="s">
        <v>100</v>
      </c>
      <c r="E19" s="3"/>
      <c r="F19" s="3"/>
      <c r="G19" s="3"/>
      <c r="H19" s="3"/>
      <c r="I19" s="3"/>
      <c r="J19" s="3"/>
      <c r="K19" s="3" t="s">
        <v>100</v>
      </c>
      <c r="L19" s="3"/>
      <c r="M19" s="3"/>
      <c r="N19" s="3"/>
      <c r="O19" s="3"/>
      <c r="P19" s="3"/>
      <c r="Q19" s="3"/>
      <c r="R19" s="3" t="s">
        <v>100</v>
      </c>
      <c r="S19" s="3"/>
      <c r="T19" s="3"/>
      <c r="U19" s="3"/>
      <c r="V19" s="3"/>
      <c r="W19" s="3"/>
      <c r="X19" s="3"/>
      <c r="Y19" s="3" t="s">
        <v>100</v>
      </c>
      <c r="Z19" s="3"/>
      <c r="AA19" s="3"/>
      <c r="AB19" s="3"/>
      <c r="AC19" s="3"/>
      <c r="AD19" s="3"/>
      <c r="AE19" s="3"/>
      <c r="AF19" s="3" t="s">
        <v>100</v>
      </c>
      <c r="AG19" s="3"/>
      <c r="AH19" s="3"/>
    </row>
    <row r="20" spans="1:34" ht="18" customHeight="1">
      <c r="A20" s="3">
        <v>17</v>
      </c>
      <c r="B20" s="3" t="s">
        <v>52</v>
      </c>
      <c r="C20" s="3"/>
      <c r="D20" s="3" t="s">
        <v>100</v>
      </c>
      <c r="E20" s="3"/>
      <c r="F20" s="3"/>
      <c r="G20" s="3"/>
      <c r="H20" s="3"/>
      <c r="I20" s="3"/>
      <c r="J20" s="3"/>
      <c r="K20" s="3" t="s">
        <v>100</v>
      </c>
      <c r="L20" s="3"/>
      <c r="M20" s="3"/>
      <c r="N20" s="3"/>
      <c r="O20" s="3"/>
      <c r="P20" s="3"/>
      <c r="Q20" s="3"/>
      <c r="R20" s="3" t="s">
        <v>100</v>
      </c>
      <c r="S20" s="3"/>
      <c r="T20" s="3"/>
      <c r="U20" s="3"/>
      <c r="V20" s="3"/>
      <c r="W20" s="3"/>
      <c r="X20" s="3"/>
      <c r="Y20" s="3" t="s">
        <v>100</v>
      </c>
      <c r="Z20" s="3"/>
      <c r="AA20" s="3"/>
      <c r="AB20" s="3"/>
      <c r="AC20" s="3"/>
      <c r="AD20" s="3"/>
      <c r="AE20" s="3"/>
      <c r="AF20" s="3" t="s">
        <v>100</v>
      </c>
      <c r="AG20" s="3"/>
      <c r="AH20" s="3"/>
    </row>
    <row r="21" spans="1:34" ht="18" customHeight="1">
      <c r="A21" s="3">
        <v>18</v>
      </c>
      <c r="B21" s="3" t="s">
        <v>104</v>
      </c>
      <c r="C21" s="3"/>
      <c r="D21" s="3" t="s">
        <v>100</v>
      </c>
      <c r="E21" s="3"/>
      <c r="F21" s="3"/>
      <c r="G21" s="3"/>
      <c r="H21" s="3"/>
      <c r="I21" s="3"/>
      <c r="J21" s="3"/>
      <c r="K21" s="3" t="s">
        <v>100</v>
      </c>
      <c r="L21" s="3"/>
      <c r="M21" s="3"/>
      <c r="N21" s="3"/>
      <c r="O21" s="3"/>
      <c r="P21" s="3"/>
      <c r="Q21" s="3"/>
      <c r="R21" s="3" t="s">
        <v>100</v>
      </c>
      <c r="S21" s="3"/>
      <c r="T21" s="3"/>
      <c r="U21" s="3"/>
      <c r="V21" s="3"/>
      <c r="W21" s="3"/>
      <c r="X21" s="3"/>
      <c r="Y21" s="3" t="s">
        <v>100</v>
      </c>
      <c r="Z21" s="3"/>
      <c r="AA21" s="3"/>
      <c r="AB21" s="3"/>
      <c r="AC21" s="3"/>
      <c r="AD21" s="3"/>
      <c r="AE21" s="3"/>
      <c r="AF21" s="3" t="s">
        <v>100</v>
      </c>
      <c r="AG21" s="3"/>
      <c r="AH21" s="3"/>
    </row>
    <row r="22" spans="1:34" ht="18" customHeight="1">
      <c r="A22" s="3">
        <v>19</v>
      </c>
      <c r="B22" s="3" t="s">
        <v>93</v>
      </c>
      <c r="C22" s="3"/>
      <c r="D22" s="3" t="s">
        <v>100</v>
      </c>
      <c r="E22" s="3"/>
      <c r="F22" s="3"/>
      <c r="G22" s="3"/>
      <c r="H22" s="3"/>
      <c r="I22" s="3"/>
      <c r="J22" s="3"/>
      <c r="K22" s="3" t="s">
        <v>100</v>
      </c>
      <c r="L22" s="3"/>
      <c r="M22" s="3"/>
      <c r="N22" s="3"/>
      <c r="O22" s="3"/>
      <c r="P22" s="3"/>
      <c r="Q22" s="3"/>
      <c r="R22" s="3" t="s">
        <v>100</v>
      </c>
      <c r="S22" s="3"/>
      <c r="T22" s="3"/>
      <c r="U22" s="3"/>
      <c r="V22" s="3"/>
      <c r="W22" s="3"/>
      <c r="X22" s="3"/>
      <c r="Y22" s="3" t="s">
        <v>100</v>
      </c>
      <c r="Z22" s="3"/>
      <c r="AA22" s="3"/>
      <c r="AB22" s="3"/>
      <c r="AC22" s="3"/>
      <c r="AD22" s="3"/>
      <c r="AE22" s="3"/>
      <c r="AF22" s="3" t="s">
        <v>100</v>
      </c>
      <c r="AG22" s="3"/>
      <c r="AH22" s="3"/>
    </row>
    <row r="23" spans="1:34" ht="18" customHeight="1">
      <c r="A23" s="3">
        <v>20</v>
      </c>
      <c r="B23" s="3" t="s">
        <v>94</v>
      </c>
      <c r="C23" s="3"/>
      <c r="D23" s="3" t="s">
        <v>100</v>
      </c>
      <c r="E23" s="3"/>
      <c r="F23" s="3"/>
      <c r="G23" s="3"/>
      <c r="H23" s="3"/>
      <c r="I23" s="3"/>
      <c r="J23" s="3"/>
      <c r="K23" s="3" t="s">
        <v>100</v>
      </c>
      <c r="L23" s="3"/>
      <c r="M23" s="3"/>
      <c r="N23" s="3"/>
      <c r="O23" s="3"/>
      <c r="P23" s="3"/>
      <c r="Q23" s="3"/>
      <c r="R23" s="3" t="s">
        <v>100</v>
      </c>
      <c r="S23" s="3"/>
      <c r="T23" s="3"/>
      <c r="U23" s="3"/>
      <c r="V23" s="3"/>
      <c r="W23" s="3"/>
      <c r="X23" s="3"/>
      <c r="Y23" s="3" t="s">
        <v>100</v>
      </c>
      <c r="Z23" s="3"/>
      <c r="AA23" s="3"/>
      <c r="AB23" s="3"/>
      <c r="AC23" s="3"/>
      <c r="AD23" s="3"/>
      <c r="AE23" s="3"/>
      <c r="AF23" s="3" t="s">
        <v>100</v>
      </c>
      <c r="AG23" s="3"/>
      <c r="AH23" s="3"/>
    </row>
    <row r="24" spans="1:34" ht="18" customHeight="1">
      <c r="A24" s="3"/>
      <c r="B24" s="4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</sheetData>
  <sheetProtection/>
  <mergeCells count="2">
    <mergeCell ref="A2:AH2"/>
    <mergeCell ref="A1:AH1"/>
  </mergeCells>
  <printOptions/>
  <pageMargins left="0.69" right="0.16" top="1" bottom="1" header="0.49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0"/>
  <sheetViews>
    <sheetView zoomScalePageLayoutView="0" workbookViewId="0" topLeftCell="A137">
      <selection activeCell="K148" sqref="K148"/>
    </sheetView>
  </sheetViews>
  <sheetFormatPr defaultColWidth="9.140625" defaultRowHeight="18.75" customHeight="1"/>
  <cols>
    <col min="1" max="1" width="7.57421875" style="21" customWidth="1"/>
    <col min="2" max="2" width="9.57421875" style="21" customWidth="1"/>
    <col min="3" max="3" width="20.28125" style="21" customWidth="1"/>
    <col min="4" max="4" width="7.28125" style="21" customWidth="1"/>
    <col min="5" max="5" width="10.28125" style="21" customWidth="1"/>
    <col min="6" max="6" width="11.00390625" style="21" customWidth="1"/>
    <col min="7" max="7" width="2.140625" style="1" customWidth="1"/>
    <col min="8" max="8" width="7.57421875" style="17" customWidth="1"/>
    <col min="9" max="9" width="9.57421875" style="17" customWidth="1"/>
    <col min="10" max="10" width="22.57421875" style="17" customWidth="1"/>
    <col min="11" max="11" width="7.28125" style="17" customWidth="1"/>
    <col min="12" max="12" width="10.28125" style="17" customWidth="1"/>
    <col min="13" max="13" width="11.00390625" style="17" customWidth="1"/>
    <col min="14" max="16384" width="9.140625" style="1" customWidth="1"/>
  </cols>
  <sheetData>
    <row r="1" s="17" customFormat="1" ht="11.25" customHeight="1"/>
    <row r="2" spans="1:13" s="17" customFormat="1" ht="24.7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7" customFormat="1" ht="14.25" customHeight="1">
      <c r="A3" s="18"/>
      <c r="B3" s="18"/>
      <c r="C3" s="18"/>
      <c r="D3" s="18"/>
      <c r="E3" s="18"/>
      <c r="F3" s="18"/>
      <c r="H3" s="18"/>
      <c r="I3" s="18"/>
      <c r="J3" s="18"/>
      <c r="K3" s="18"/>
      <c r="L3" s="18"/>
      <c r="M3" s="18"/>
    </row>
    <row r="4" spans="1:13" s="2" customFormat="1" ht="18.75" customHeight="1">
      <c r="A4" s="29" t="s">
        <v>13</v>
      </c>
      <c r="B4" s="29" t="s">
        <v>14</v>
      </c>
      <c r="C4" s="29" t="s">
        <v>16</v>
      </c>
      <c r="D4" s="29" t="s">
        <v>18</v>
      </c>
      <c r="E4" s="29" t="s">
        <v>20</v>
      </c>
      <c r="F4" s="29" t="s">
        <v>22</v>
      </c>
      <c r="G4" s="28"/>
      <c r="H4" s="29" t="s">
        <v>13</v>
      </c>
      <c r="I4" s="29" t="s">
        <v>14</v>
      </c>
      <c r="J4" s="29" t="s">
        <v>16</v>
      </c>
      <c r="K4" s="29" t="s">
        <v>18</v>
      </c>
      <c r="L4" s="29" t="s">
        <v>20</v>
      </c>
      <c r="M4" s="29" t="s">
        <v>22</v>
      </c>
    </row>
    <row r="5" spans="1:13" s="2" customFormat="1" ht="18.75" customHeight="1">
      <c r="A5" s="24" t="s">
        <v>12</v>
      </c>
      <c r="B5" s="24" t="s">
        <v>15</v>
      </c>
      <c r="C5" s="24" t="s">
        <v>17</v>
      </c>
      <c r="D5" s="24" t="s">
        <v>19</v>
      </c>
      <c r="E5" s="24" t="s">
        <v>21</v>
      </c>
      <c r="F5" s="24" t="s">
        <v>23</v>
      </c>
      <c r="G5" s="7"/>
      <c r="H5" s="24" t="s">
        <v>12</v>
      </c>
      <c r="I5" s="24" t="s">
        <v>15</v>
      </c>
      <c r="J5" s="24" t="s">
        <v>17</v>
      </c>
      <c r="K5" s="24" t="s">
        <v>19</v>
      </c>
      <c r="L5" s="24" t="s">
        <v>21</v>
      </c>
      <c r="M5" s="24" t="s">
        <v>23</v>
      </c>
    </row>
    <row r="6" spans="1:13" s="2" customFormat="1" ht="18.75" customHeight="1">
      <c r="A6" s="25" t="s">
        <v>108</v>
      </c>
      <c r="B6" s="23">
        <v>20</v>
      </c>
      <c r="C6" s="23" t="s">
        <v>24</v>
      </c>
      <c r="D6" s="26">
        <v>3.2</v>
      </c>
      <c r="E6" s="27">
        <v>13500</v>
      </c>
      <c r="F6" s="27">
        <f>E6*D6</f>
        <v>43200</v>
      </c>
      <c r="G6" s="23"/>
      <c r="H6" s="25" t="s">
        <v>109</v>
      </c>
      <c r="I6" s="23">
        <v>20</v>
      </c>
      <c r="J6" s="23" t="s">
        <v>24</v>
      </c>
      <c r="K6" s="26">
        <v>3.2</v>
      </c>
      <c r="L6" s="27">
        <v>13500</v>
      </c>
      <c r="M6" s="27">
        <f>L6*K6</f>
        <v>43200</v>
      </c>
    </row>
    <row r="7" spans="1:13" s="2" customFormat="1" ht="18.75" customHeight="1">
      <c r="A7" s="3"/>
      <c r="B7" s="3"/>
      <c r="C7" s="11" t="s">
        <v>25</v>
      </c>
      <c r="D7" s="3">
        <v>0.2</v>
      </c>
      <c r="E7" s="10">
        <v>38000</v>
      </c>
      <c r="F7" s="10">
        <f aca="true" t="shared" si="0" ref="F7:F17">E7*D7</f>
        <v>7600</v>
      </c>
      <c r="G7" s="3"/>
      <c r="H7" s="3"/>
      <c r="I7" s="3"/>
      <c r="J7" s="11" t="s">
        <v>25</v>
      </c>
      <c r="K7" s="3">
        <v>0.2</v>
      </c>
      <c r="L7" s="10">
        <v>38000</v>
      </c>
      <c r="M7" s="10">
        <f aca="true" t="shared" si="1" ref="M7:M17">L7*K7</f>
        <v>7600</v>
      </c>
    </row>
    <row r="8" spans="1:13" s="2" customFormat="1" ht="18.75" customHeight="1">
      <c r="A8" s="3"/>
      <c r="B8" s="3"/>
      <c r="C8" s="3" t="s">
        <v>26</v>
      </c>
      <c r="D8" s="3">
        <v>0.1</v>
      </c>
      <c r="E8" s="10">
        <v>36000</v>
      </c>
      <c r="F8" s="10">
        <f t="shared" si="0"/>
        <v>3600</v>
      </c>
      <c r="G8" s="3"/>
      <c r="H8" s="3"/>
      <c r="I8" s="3"/>
      <c r="J8" s="3" t="s">
        <v>26</v>
      </c>
      <c r="K8" s="3">
        <v>0.1</v>
      </c>
      <c r="L8" s="10">
        <v>36000</v>
      </c>
      <c r="M8" s="10">
        <f t="shared" si="1"/>
        <v>3600</v>
      </c>
    </row>
    <row r="9" spans="1:13" s="2" customFormat="1" ht="18.75" customHeight="1">
      <c r="A9" s="3"/>
      <c r="B9" s="3"/>
      <c r="C9" s="11" t="s">
        <v>27</v>
      </c>
      <c r="D9" s="3">
        <v>0.1</v>
      </c>
      <c r="E9" s="10">
        <v>22000</v>
      </c>
      <c r="F9" s="10">
        <f t="shared" si="0"/>
        <v>2200</v>
      </c>
      <c r="G9" s="3"/>
      <c r="H9" s="3"/>
      <c r="I9" s="3"/>
      <c r="J9" s="11" t="s">
        <v>27</v>
      </c>
      <c r="K9" s="3">
        <v>0.1</v>
      </c>
      <c r="L9" s="10">
        <v>22000</v>
      </c>
      <c r="M9" s="10">
        <f t="shared" si="1"/>
        <v>2200</v>
      </c>
    </row>
    <row r="10" spans="1:13" s="2" customFormat="1" ht="18.75" customHeight="1">
      <c r="A10" s="3"/>
      <c r="B10" s="3"/>
      <c r="C10" s="3" t="s">
        <v>28</v>
      </c>
      <c r="D10" s="3">
        <v>0.8</v>
      </c>
      <c r="E10" s="10">
        <v>20000</v>
      </c>
      <c r="F10" s="10">
        <f t="shared" si="0"/>
        <v>16000</v>
      </c>
      <c r="G10" s="3"/>
      <c r="H10" s="3"/>
      <c r="I10" s="3"/>
      <c r="J10" s="3" t="s">
        <v>28</v>
      </c>
      <c r="K10" s="3">
        <v>0.8</v>
      </c>
      <c r="L10" s="10">
        <v>26000</v>
      </c>
      <c r="M10" s="10">
        <f t="shared" si="1"/>
        <v>20800</v>
      </c>
    </row>
    <row r="11" spans="1:13" s="2" customFormat="1" ht="18.75" customHeight="1">
      <c r="A11" s="3"/>
      <c r="B11" s="3"/>
      <c r="C11" s="3" t="s">
        <v>86</v>
      </c>
      <c r="D11" s="16">
        <v>1</v>
      </c>
      <c r="E11" s="10">
        <v>50000</v>
      </c>
      <c r="F11" s="10">
        <f t="shared" si="0"/>
        <v>50000</v>
      </c>
      <c r="G11" s="3"/>
      <c r="H11" s="3"/>
      <c r="I11" s="3"/>
      <c r="J11" s="22" t="s">
        <v>76</v>
      </c>
      <c r="K11" s="16">
        <v>1.2</v>
      </c>
      <c r="L11" s="10">
        <v>90000</v>
      </c>
      <c r="M11" s="10">
        <f t="shared" si="1"/>
        <v>108000</v>
      </c>
    </row>
    <row r="12" spans="1:13" s="2" customFormat="1" ht="18.75" customHeight="1">
      <c r="A12" s="3"/>
      <c r="B12" s="3"/>
      <c r="C12" s="3" t="s">
        <v>87</v>
      </c>
      <c r="D12" s="16">
        <v>3.4</v>
      </c>
      <c r="E12" s="10">
        <v>20000</v>
      </c>
      <c r="F12" s="10">
        <f t="shared" si="0"/>
        <v>68000</v>
      </c>
      <c r="G12" s="3"/>
      <c r="H12" s="3"/>
      <c r="I12" s="3"/>
      <c r="J12" s="3" t="s">
        <v>83</v>
      </c>
      <c r="K12" s="16" t="s">
        <v>85</v>
      </c>
      <c r="L12" s="10">
        <v>5000</v>
      </c>
      <c r="M12" s="10">
        <v>40000</v>
      </c>
    </row>
    <row r="13" spans="1:13" s="2" customFormat="1" ht="18.75" customHeight="1">
      <c r="A13" s="3"/>
      <c r="B13" s="3"/>
      <c r="C13" s="3" t="s">
        <v>88</v>
      </c>
      <c r="D13" s="3">
        <v>1.5</v>
      </c>
      <c r="E13" s="10">
        <v>60000</v>
      </c>
      <c r="F13" s="10">
        <f t="shared" si="0"/>
        <v>90000</v>
      </c>
      <c r="G13" s="3"/>
      <c r="H13" s="3"/>
      <c r="I13" s="3"/>
      <c r="J13" s="3" t="s">
        <v>84</v>
      </c>
      <c r="K13" s="16" t="s">
        <v>81</v>
      </c>
      <c r="L13" s="10">
        <v>4000</v>
      </c>
      <c r="M13" s="10">
        <v>24000</v>
      </c>
    </row>
    <row r="14" spans="1:13" s="2" customFormat="1" ht="18.75" customHeight="1">
      <c r="A14" s="3"/>
      <c r="B14" s="3"/>
      <c r="C14" s="3" t="s">
        <v>80</v>
      </c>
      <c r="D14" s="3"/>
      <c r="E14" s="10"/>
      <c r="F14" s="10">
        <v>5000</v>
      </c>
      <c r="G14" s="3"/>
      <c r="H14" s="3"/>
      <c r="I14" s="3"/>
      <c r="J14" s="3" t="s">
        <v>75</v>
      </c>
      <c r="K14" s="3"/>
      <c r="L14" s="10"/>
      <c r="M14" s="10">
        <v>15000</v>
      </c>
    </row>
    <row r="15" spans="1:13" s="2" customFormat="1" ht="18.75" customHeight="1">
      <c r="A15" s="3"/>
      <c r="B15" s="3"/>
      <c r="C15" s="3"/>
      <c r="D15" s="3"/>
      <c r="E15" s="10"/>
      <c r="F15" s="10"/>
      <c r="G15" s="3"/>
      <c r="H15" s="3"/>
      <c r="I15" s="3"/>
      <c r="J15" s="3" t="s">
        <v>77</v>
      </c>
      <c r="K15" s="3"/>
      <c r="L15" s="10"/>
      <c r="M15" s="10">
        <v>3000</v>
      </c>
    </row>
    <row r="16" spans="1:13" s="2" customFormat="1" ht="18.75" customHeight="1">
      <c r="A16" s="3"/>
      <c r="B16" s="3"/>
      <c r="C16" s="3"/>
      <c r="D16" s="3"/>
      <c r="E16" s="10"/>
      <c r="F16" s="10"/>
      <c r="G16" s="3"/>
      <c r="H16" s="3"/>
      <c r="I16" s="3"/>
      <c r="J16" s="3" t="s">
        <v>78</v>
      </c>
      <c r="K16" s="3"/>
      <c r="L16" s="10"/>
      <c r="M16" s="10">
        <v>10000</v>
      </c>
    </row>
    <row r="17" spans="1:13" s="2" customFormat="1" ht="18.75" customHeight="1">
      <c r="A17" s="3"/>
      <c r="B17" s="3"/>
      <c r="C17" s="3"/>
      <c r="D17" s="3"/>
      <c r="E17" s="10"/>
      <c r="F17" s="10">
        <f t="shared" si="0"/>
        <v>0</v>
      </c>
      <c r="G17" s="3"/>
      <c r="H17" s="3"/>
      <c r="I17" s="3"/>
      <c r="J17" s="3"/>
      <c r="K17" s="3"/>
      <c r="L17" s="10"/>
      <c r="M17" s="10">
        <f t="shared" si="1"/>
        <v>0</v>
      </c>
    </row>
    <row r="18" spans="1:13" s="2" customFormat="1" ht="18.75" customHeight="1">
      <c r="A18" s="3"/>
      <c r="B18" s="3"/>
      <c r="C18" s="3"/>
      <c r="D18" s="3"/>
      <c r="E18" s="3"/>
      <c r="F18" s="10"/>
      <c r="G18" s="3"/>
      <c r="H18" s="3"/>
      <c r="I18" s="3"/>
      <c r="J18" s="3"/>
      <c r="K18" s="3"/>
      <c r="L18" s="3"/>
      <c r="M18" s="10"/>
    </row>
    <row r="19" spans="1:13" s="2" customFormat="1" ht="18.75" customHeight="1">
      <c r="A19" s="3"/>
      <c r="B19" s="3"/>
      <c r="C19" s="3"/>
      <c r="D19" s="3"/>
      <c r="E19" s="3" t="s">
        <v>31</v>
      </c>
      <c r="F19" s="12">
        <f>20*14000+7500</f>
        <v>287500</v>
      </c>
      <c r="G19" s="3"/>
      <c r="H19" s="3"/>
      <c r="I19" s="3"/>
      <c r="J19" s="3"/>
      <c r="K19" s="3"/>
      <c r="L19" s="3" t="s">
        <v>31</v>
      </c>
      <c r="M19" s="12">
        <f>20*14000+1900</f>
        <v>281900</v>
      </c>
    </row>
    <row r="20" spans="1:13" s="2" customFormat="1" ht="18.75" customHeight="1">
      <c r="A20" s="3"/>
      <c r="B20" s="3"/>
      <c r="C20" s="3"/>
      <c r="D20" s="3"/>
      <c r="E20" s="3" t="s">
        <v>30</v>
      </c>
      <c r="F20" s="12">
        <f>SUM(F6:F17)</f>
        <v>285600</v>
      </c>
      <c r="G20" s="3"/>
      <c r="H20" s="3"/>
      <c r="I20" s="3"/>
      <c r="J20" s="3"/>
      <c r="K20" s="3"/>
      <c r="L20" s="3" t="s">
        <v>30</v>
      </c>
      <c r="M20" s="12">
        <f>SUM(M6:M17)</f>
        <v>277400</v>
      </c>
    </row>
    <row r="21" spans="1:13" s="2" customFormat="1" ht="18.75" customHeight="1">
      <c r="A21" s="3"/>
      <c r="B21" s="3"/>
      <c r="C21" s="3"/>
      <c r="D21" s="3"/>
      <c r="E21" s="3" t="s">
        <v>29</v>
      </c>
      <c r="F21" s="12">
        <f>F19-F20</f>
        <v>1900</v>
      </c>
      <c r="G21" s="3"/>
      <c r="H21" s="3"/>
      <c r="I21" s="3"/>
      <c r="J21" s="3"/>
      <c r="K21" s="3"/>
      <c r="L21" s="3" t="s">
        <v>29</v>
      </c>
      <c r="M21" s="12">
        <f>M19-M20</f>
        <v>4500</v>
      </c>
    </row>
    <row r="22" spans="1:13" s="7" customFormat="1" ht="18.75" customHeight="1">
      <c r="A22" s="19"/>
      <c r="B22" s="19"/>
      <c r="C22" s="71" t="s">
        <v>32</v>
      </c>
      <c r="D22" s="71"/>
      <c r="E22" s="71"/>
      <c r="F22" s="71"/>
      <c r="G22" s="19"/>
      <c r="H22" s="19"/>
      <c r="I22" s="19"/>
      <c r="J22" s="71" t="s">
        <v>32</v>
      </c>
      <c r="K22" s="71"/>
      <c r="L22" s="71"/>
      <c r="M22" s="71"/>
    </row>
    <row r="23" spans="1:13" s="2" customFormat="1" ht="18.75" customHeight="1">
      <c r="A23" s="19"/>
      <c r="B23" s="19"/>
      <c r="C23" s="20"/>
      <c r="D23" s="20"/>
      <c r="E23" s="20"/>
      <c r="F23" s="20"/>
      <c r="G23" s="19"/>
      <c r="H23" s="19"/>
      <c r="I23" s="19"/>
      <c r="J23" s="20"/>
      <c r="K23" s="20"/>
      <c r="L23" s="20"/>
      <c r="M23" s="20"/>
    </row>
    <row r="24" spans="3:13" s="19" customFormat="1" ht="18.75" customHeight="1">
      <c r="C24" s="20"/>
      <c r="D24" s="20"/>
      <c r="E24" s="20"/>
      <c r="F24" s="20"/>
      <c r="J24" s="20"/>
      <c r="K24" s="20"/>
      <c r="L24" s="20"/>
      <c r="M24" s="20"/>
    </row>
    <row r="25" spans="3:13" s="19" customFormat="1" ht="18.75" customHeight="1">
      <c r="C25" s="72" t="s">
        <v>111</v>
      </c>
      <c r="D25" s="72"/>
      <c r="E25" s="72"/>
      <c r="F25" s="72"/>
      <c r="J25" s="72" t="str">
        <f>C25</f>
        <v>Nguyễn Thị Hương</v>
      </c>
      <c r="K25" s="72"/>
      <c r="L25" s="72"/>
      <c r="M25" s="72"/>
    </row>
    <row r="28" s="17" customFormat="1" ht="11.25" customHeight="1"/>
    <row r="29" spans="1:13" s="17" customFormat="1" ht="24.75" customHeight="1">
      <c r="A29" s="65" t="s">
        <v>11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s="17" customFormat="1" ht="14.25" customHeight="1">
      <c r="A30" s="18"/>
      <c r="B30" s="18"/>
      <c r="C30" s="18"/>
      <c r="D30" s="18"/>
      <c r="E30" s="18"/>
      <c r="F30" s="18"/>
      <c r="H30" s="18"/>
      <c r="I30" s="18"/>
      <c r="J30" s="18"/>
      <c r="K30" s="18"/>
      <c r="L30" s="18"/>
      <c r="M30" s="18"/>
    </row>
    <row r="31" spans="1:13" s="2" customFormat="1" ht="18.75" customHeight="1">
      <c r="A31" s="29" t="s">
        <v>13</v>
      </c>
      <c r="B31" s="29" t="s">
        <v>14</v>
      </c>
      <c r="C31" s="29" t="s">
        <v>16</v>
      </c>
      <c r="D31" s="29" t="s">
        <v>18</v>
      </c>
      <c r="E31" s="29" t="s">
        <v>20</v>
      </c>
      <c r="F31" s="29" t="s">
        <v>22</v>
      </c>
      <c r="G31" s="28"/>
      <c r="H31" s="29" t="s">
        <v>13</v>
      </c>
      <c r="I31" s="29" t="s">
        <v>14</v>
      </c>
      <c r="J31" s="29" t="s">
        <v>16</v>
      </c>
      <c r="K31" s="29" t="s">
        <v>18</v>
      </c>
      <c r="L31" s="29" t="s">
        <v>20</v>
      </c>
      <c r="M31" s="29" t="s">
        <v>22</v>
      </c>
    </row>
    <row r="32" spans="1:13" s="2" customFormat="1" ht="18.75" customHeight="1">
      <c r="A32" s="24" t="s">
        <v>12</v>
      </c>
      <c r="B32" s="24" t="s">
        <v>15</v>
      </c>
      <c r="C32" s="24" t="s">
        <v>17</v>
      </c>
      <c r="D32" s="24" t="s">
        <v>19</v>
      </c>
      <c r="E32" s="24" t="s">
        <v>21</v>
      </c>
      <c r="F32" s="24" t="s">
        <v>23</v>
      </c>
      <c r="G32" s="7"/>
      <c r="H32" s="24" t="s">
        <v>12</v>
      </c>
      <c r="I32" s="24" t="s">
        <v>15</v>
      </c>
      <c r="J32" s="24" t="s">
        <v>17</v>
      </c>
      <c r="K32" s="24" t="s">
        <v>19</v>
      </c>
      <c r="L32" s="24" t="s">
        <v>21</v>
      </c>
      <c r="M32" s="24" t="s">
        <v>23</v>
      </c>
    </row>
    <row r="33" spans="1:13" s="2" customFormat="1" ht="18.75" customHeight="1">
      <c r="A33" s="25" t="s">
        <v>110</v>
      </c>
      <c r="B33" s="23">
        <v>20</v>
      </c>
      <c r="C33" s="23" t="s">
        <v>24</v>
      </c>
      <c r="D33" s="26">
        <v>3.2</v>
      </c>
      <c r="E33" s="27">
        <v>13500</v>
      </c>
      <c r="F33" s="27">
        <f aca="true" t="shared" si="2" ref="F33:F38">E33*D33</f>
        <v>43200</v>
      </c>
      <c r="G33" s="23"/>
      <c r="H33" s="25" t="s">
        <v>112</v>
      </c>
      <c r="I33" s="23">
        <v>20</v>
      </c>
      <c r="J33" s="23" t="s">
        <v>24</v>
      </c>
      <c r="K33" s="26">
        <v>3.2</v>
      </c>
      <c r="L33" s="27">
        <v>13500</v>
      </c>
      <c r="M33" s="27">
        <f aca="true" t="shared" si="3" ref="M33:M38">L33*K33</f>
        <v>43200</v>
      </c>
    </row>
    <row r="34" spans="1:13" s="2" customFormat="1" ht="18.75" customHeight="1">
      <c r="A34" s="3"/>
      <c r="B34" s="3"/>
      <c r="C34" s="11" t="s">
        <v>25</v>
      </c>
      <c r="D34" s="3">
        <v>0.2</v>
      </c>
      <c r="E34" s="10">
        <v>38000</v>
      </c>
      <c r="F34" s="10">
        <f t="shared" si="2"/>
        <v>7600</v>
      </c>
      <c r="G34" s="3"/>
      <c r="H34" s="3"/>
      <c r="I34" s="3"/>
      <c r="J34" s="11" t="s">
        <v>25</v>
      </c>
      <c r="K34" s="3">
        <v>0.2</v>
      </c>
      <c r="L34" s="10">
        <v>38000</v>
      </c>
      <c r="M34" s="10">
        <f t="shared" si="3"/>
        <v>7600</v>
      </c>
    </row>
    <row r="35" spans="1:13" s="2" customFormat="1" ht="18.75" customHeight="1">
      <c r="A35" s="3"/>
      <c r="B35" s="3"/>
      <c r="C35" s="3" t="s">
        <v>26</v>
      </c>
      <c r="D35" s="3">
        <v>0.1</v>
      </c>
      <c r="E35" s="10">
        <v>36000</v>
      </c>
      <c r="F35" s="10">
        <f t="shared" si="2"/>
        <v>3600</v>
      </c>
      <c r="G35" s="3"/>
      <c r="H35" s="3"/>
      <c r="I35" s="3"/>
      <c r="J35" s="3" t="s">
        <v>26</v>
      </c>
      <c r="K35" s="3">
        <v>0.1</v>
      </c>
      <c r="L35" s="10">
        <v>36000</v>
      </c>
      <c r="M35" s="10">
        <f t="shared" si="3"/>
        <v>3600</v>
      </c>
    </row>
    <row r="36" spans="1:13" s="2" customFormat="1" ht="18.75" customHeight="1">
      <c r="A36" s="3"/>
      <c r="B36" s="3"/>
      <c r="C36" s="11" t="s">
        <v>27</v>
      </c>
      <c r="D36" s="3">
        <v>0.1</v>
      </c>
      <c r="E36" s="10">
        <v>22000</v>
      </c>
      <c r="F36" s="10">
        <f t="shared" si="2"/>
        <v>2200</v>
      </c>
      <c r="G36" s="3"/>
      <c r="H36" s="3"/>
      <c r="I36" s="3"/>
      <c r="J36" s="11" t="s">
        <v>27</v>
      </c>
      <c r="K36" s="3">
        <v>0.1</v>
      </c>
      <c r="L36" s="10">
        <v>22000</v>
      </c>
      <c r="M36" s="10">
        <f t="shared" si="3"/>
        <v>2200</v>
      </c>
    </row>
    <row r="37" spans="1:13" s="2" customFormat="1" ht="18.75" customHeight="1">
      <c r="A37" s="3"/>
      <c r="B37" s="3"/>
      <c r="C37" s="3" t="s">
        <v>28</v>
      </c>
      <c r="D37" s="3">
        <v>0.8</v>
      </c>
      <c r="E37" s="10">
        <v>26000</v>
      </c>
      <c r="F37" s="10">
        <f t="shared" si="2"/>
        <v>20800</v>
      </c>
      <c r="G37" s="3"/>
      <c r="H37" s="3"/>
      <c r="I37" s="3"/>
      <c r="J37" s="3" t="s">
        <v>28</v>
      </c>
      <c r="K37" s="3">
        <v>0.8</v>
      </c>
      <c r="L37" s="10">
        <v>26000</v>
      </c>
      <c r="M37" s="10">
        <f t="shared" si="3"/>
        <v>20800</v>
      </c>
    </row>
    <row r="38" spans="1:13" s="2" customFormat="1" ht="18.75" customHeight="1">
      <c r="A38" s="3"/>
      <c r="B38" s="3"/>
      <c r="C38" s="3" t="s">
        <v>76</v>
      </c>
      <c r="D38" s="16">
        <v>1.8</v>
      </c>
      <c r="E38" s="10">
        <v>90000</v>
      </c>
      <c r="F38" s="10">
        <f t="shared" si="2"/>
        <v>162000</v>
      </c>
      <c r="G38" s="3"/>
      <c r="H38" s="3"/>
      <c r="I38" s="3"/>
      <c r="J38" s="22" t="s">
        <v>76</v>
      </c>
      <c r="K38" s="16">
        <v>1.7</v>
      </c>
      <c r="L38" s="10">
        <v>90000</v>
      </c>
      <c r="M38" s="10">
        <f t="shared" si="3"/>
        <v>153000</v>
      </c>
    </row>
    <row r="39" spans="1:13" s="2" customFormat="1" ht="18.75" customHeight="1">
      <c r="A39" s="3"/>
      <c r="B39" s="3"/>
      <c r="C39" s="3" t="s">
        <v>74</v>
      </c>
      <c r="D39" s="16"/>
      <c r="E39" s="10"/>
      <c r="F39" s="10">
        <v>5000</v>
      </c>
      <c r="G39" s="3"/>
      <c r="H39" s="3"/>
      <c r="I39" s="3"/>
      <c r="J39" s="3" t="s">
        <v>90</v>
      </c>
      <c r="K39" s="16" t="s">
        <v>92</v>
      </c>
      <c r="L39" s="10">
        <v>20000</v>
      </c>
      <c r="M39" s="10">
        <v>20000</v>
      </c>
    </row>
    <row r="40" spans="1:16" s="2" customFormat="1" ht="18.75" customHeight="1">
      <c r="A40" s="3"/>
      <c r="B40" s="3"/>
      <c r="C40" s="3" t="s">
        <v>73</v>
      </c>
      <c r="D40" s="3" t="s">
        <v>81</v>
      </c>
      <c r="E40" s="10">
        <v>5000</v>
      </c>
      <c r="F40" s="10">
        <v>30000</v>
      </c>
      <c r="G40" s="3"/>
      <c r="H40" s="3"/>
      <c r="I40" s="3"/>
      <c r="J40" s="3" t="s">
        <v>75</v>
      </c>
      <c r="K40" s="3">
        <v>1</v>
      </c>
      <c r="L40" s="10">
        <v>15000</v>
      </c>
      <c r="M40" s="10">
        <v>15000</v>
      </c>
      <c r="P40" s="2">
        <f>18*3.5</f>
        <v>63</v>
      </c>
    </row>
    <row r="41" spans="1:13" s="2" customFormat="1" ht="18.75" customHeight="1">
      <c r="A41" s="3"/>
      <c r="B41" s="3"/>
      <c r="C41" s="3" t="s">
        <v>80</v>
      </c>
      <c r="D41" s="3"/>
      <c r="E41" s="10"/>
      <c r="F41" s="10">
        <v>10000</v>
      </c>
      <c r="G41" s="3"/>
      <c r="H41" s="3"/>
      <c r="I41" s="3"/>
      <c r="J41" s="3" t="s">
        <v>91</v>
      </c>
      <c r="K41" s="3"/>
      <c r="L41" s="10"/>
      <c r="M41" s="10">
        <v>8000</v>
      </c>
    </row>
    <row r="42" spans="1:13" s="2" customFormat="1" ht="18.75" customHeight="1">
      <c r="A42" s="3"/>
      <c r="B42" s="3"/>
      <c r="C42" s="3"/>
      <c r="D42" s="3"/>
      <c r="E42" s="10"/>
      <c r="F42" s="10"/>
      <c r="G42" s="3"/>
      <c r="H42" s="3"/>
      <c r="I42" s="3"/>
      <c r="J42" s="3"/>
      <c r="K42" s="3"/>
      <c r="L42" s="10"/>
      <c r="M42" s="10"/>
    </row>
    <row r="43" spans="1:13" s="2" customFormat="1" ht="18.75" customHeight="1">
      <c r="A43" s="3"/>
      <c r="B43" s="3"/>
      <c r="C43" s="3"/>
      <c r="D43" s="3"/>
      <c r="E43" s="10"/>
      <c r="F43" s="10"/>
      <c r="G43" s="3"/>
      <c r="H43" s="3"/>
      <c r="I43" s="3"/>
      <c r="J43" s="3"/>
      <c r="K43" s="3"/>
      <c r="L43" s="10"/>
      <c r="M43" s="10">
        <f>L43*K43</f>
        <v>0</v>
      </c>
    </row>
    <row r="44" spans="1:13" s="2" customFormat="1" ht="18.75" customHeight="1">
      <c r="A44" s="3"/>
      <c r="B44" s="3"/>
      <c r="C44" s="3"/>
      <c r="D44" s="3"/>
      <c r="E44" s="10"/>
      <c r="F44" s="10">
        <f>E44*D44</f>
        <v>0</v>
      </c>
      <c r="G44" s="3"/>
      <c r="H44" s="3"/>
      <c r="I44" s="3"/>
      <c r="J44" s="3"/>
      <c r="K44" s="3"/>
      <c r="L44" s="10"/>
      <c r="M44" s="10">
        <f>L44*K44</f>
        <v>0</v>
      </c>
    </row>
    <row r="45" spans="1:13" s="2" customFormat="1" ht="18.75" customHeight="1">
      <c r="A45" s="3"/>
      <c r="B45" s="3"/>
      <c r="C45" s="3"/>
      <c r="D45" s="3"/>
      <c r="E45" s="3"/>
      <c r="F45" s="10"/>
      <c r="G45" s="3"/>
      <c r="H45" s="3"/>
      <c r="I45" s="3"/>
      <c r="J45" s="3"/>
      <c r="K45" s="3"/>
      <c r="L45" s="3"/>
      <c r="M45" s="10"/>
    </row>
    <row r="46" spans="1:13" s="2" customFormat="1" ht="18.75" customHeight="1">
      <c r="A46" s="3"/>
      <c r="B46" s="3"/>
      <c r="C46" s="3"/>
      <c r="D46" s="3"/>
      <c r="E46" s="3" t="s">
        <v>31</v>
      </c>
      <c r="F46" s="12">
        <f>20*14000+4500</f>
        <v>284500</v>
      </c>
      <c r="G46" s="3"/>
      <c r="H46" s="3"/>
      <c r="I46" s="3"/>
      <c r="J46" s="3"/>
      <c r="K46" s="3"/>
      <c r="L46" s="3" t="s">
        <v>31</v>
      </c>
      <c r="M46" s="12">
        <f>20*14000+100</f>
        <v>280100</v>
      </c>
    </row>
    <row r="47" spans="1:13" s="2" customFormat="1" ht="18.75" customHeight="1">
      <c r="A47" s="3"/>
      <c r="B47" s="3"/>
      <c r="C47" s="3"/>
      <c r="D47" s="3"/>
      <c r="E47" s="3" t="s">
        <v>30</v>
      </c>
      <c r="F47" s="12">
        <f>SUM(F33:F44)</f>
        <v>284400</v>
      </c>
      <c r="G47" s="3"/>
      <c r="H47" s="3"/>
      <c r="I47" s="3"/>
      <c r="J47" s="3"/>
      <c r="K47" s="3"/>
      <c r="L47" s="3" t="s">
        <v>30</v>
      </c>
      <c r="M47" s="12">
        <f>SUM(M33:M44)</f>
        <v>273400</v>
      </c>
    </row>
    <row r="48" spans="1:13" s="2" customFormat="1" ht="18.75" customHeight="1">
      <c r="A48" s="3"/>
      <c r="B48" s="3"/>
      <c r="C48" s="3"/>
      <c r="D48" s="3"/>
      <c r="E48" s="3" t="s">
        <v>29</v>
      </c>
      <c r="F48" s="12">
        <f>F46-F47</f>
        <v>100</v>
      </c>
      <c r="G48" s="3"/>
      <c r="H48" s="3"/>
      <c r="I48" s="3"/>
      <c r="J48" s="3"/>
      <c r="K48" s="3"/>
      <c r="L48" s="3" t="s">
        <v>29</v>
      </c>
      <c r="M48" s="12">
        <f>M46-M47</f>
        <v>6700</v>
      </c>
    </row>
    <row r="49" spans="1:13" s="7" customFormat="1" ht="18.75" customHeight="1">
      <c r="A49" s="19"/>
      <c r="B49" s="19"/>
      <c r="C49" s="71" t="s">
        <v>32</v>
      </c>
      <c r="D49" s="71"/>
      <c r="E49" s="71"/>
      <c r="F49" s="71"/>
      <c r="G49" s="19"/>
      <c r="H49" s="19"/>
      <c r="I49" s="19"/>
      <c r="J49" s="71" t="s">
        <v>32</v>
      </c>
      <c r="K49" s="71"/>
      <c r="L49" s="71"/>
      <c r="M49" s="71"/>
    </row>
    <row r="50" spans="1:13" s="2" customFormat="1" ht="18.75" customHeight="1">
      <c r="A50" s="19"/>
      <c r="B50" s="19"/>
      <c r="C50" s="20"/>
      <c r="D50" s="20"/>
      <c r="E50" s="20"/>
      <c r="F50" s="20"/>
      <c r="G50" s="19"/>
      <c r="H50" s="19"/>
      <c r="I50" s="19"/>
      <c r="J50" s="20"/>
      <c r="K50" s="20"/>
      <c r="L50" s="20"/>
      <c r="M50" s="20"/>
    </row>
    <row r="51" spans="3:13" s="19" customFormat="1" ht="18.75" customHeight="1">
      <c r="C51" s="20"/>
      <c r="D51" s="20"/>
      <c r="E51" s="20"/>
      <c r="F51" s="20"/>
      <c r="J51" s="20"/>
      <c r="K51" s="20"/>
      <c r="L51" s="20"/>
      <c r="M51" s="20"/>
    </row>
    <row r="52" spans="3:13" s="19" customFormat="1" ht="18.75" customHeight="1">
      <c r="C52" s="72" t="str">
        <f>C25</f>
        <v>Nguyễn Thị Hương</v>
      </c>
      <c r="D52" s="72"/>
      <c r="E52" s="72"/>
      <c r="F52" s="72"/>
      <c r="J52" s="72" t="str">
        <f>C52</f>
        <v>Nguyễn Thị Hương</v>
      </c>
      <c r="K52" s="72"/>
      <c r="L52" s="72"/>
      <c r="M52" s="72"/>
    </row>
    <row r="55" s="17" customFormat="1" ht="11.25" customHeight="1"/>
    <row r="56" spans="1:13" s="17" customFormat="1" ht="24.75" customHeight="1">
      <c r="A56" s="65" t="s">
        <v>11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s="17" customFormat="1" ht="14.25" customHeight="1">
      <c r="A57" s="18"/>
      <c r="B57" s="18"/>
      <c r="C57" s="18"/>
      <c r="D57" s="18"/>
      <c r="E57" s="18"/>
      <c r="F57" s="18"/>
      <c r="H57" s="18"/>
      <c r="I57" s="18"/>
      <c r="J57" s="18"/>
      <c r="K57" s="18"/>
      <c r="L57" s="18"/>
      <c r="M57" s="18"/>
    </row>
    <row r="58" spans="1:13" s="2" customFormat="1" ht="18.75" customHeight="1">
      <c r="A58" s="29" t="s">
        <v>13</v>
      </c>
      <c r="B58" s="29" t="s">
        <v>14</v>
      </c>
      <c r="C58" s="29" t="s">
        <v>16</v>
      </c>
      <c r="D58" s="29" t="s">
        <v>18</v>
      </c>
      <c r="E58" s="29" t="s">
        <v>20</v>
      </c>
      <c r="F58" s="29" t="s">
        <v>22</v>
      </c>
      <c r="G58" s="28"/>
      <c r="H58" s="29" t="s">
        <v>13</v>
      </c>
      <c r="I58" s="29" t="s">
        <v>14</v>
      </c>
      <c r="J58" s="29" t="s">
        <v>16</v>
      </c>
      <c r="K58" s="29" t="s">
        <v>18</v>
      </c>
      <c r="L58" s="29" t="s">
        <v>20</v>
      </c>
      <c r="M58" s="29" t="s">
        <v>22</v>
      </c>
    </row>
    <row r="59" spans="1:13" s="2" customFormat="1" ht="18.75" customHeight="1">
      <c r="A59" s="24" t="s">
        <v>12</v>
      </c>
      <c r="B59" s="24" t="s">
        <v>15</v>
      </c>
      <c r="C59" s="24" t="s">
        <v>17</v>
      </c>
      <c r="D59" s="24" t="s">
        <v>19</v>
      </c>
      <c r="E59" s="24" t="s">
        <v>21</v>
      </c>
      <c r="F59" s="24" t="s">
        <v>23</v>
      </c>
      <c r="G59" s="7"/>
      <c r="H59" s="24" t="s">
        <v>12</v>
      </c>
      <c r="I59" s="24" t="s">
        <v>15</v>
      </c>
      <c r="J59" s="24" t="s">
        <v>17</v>
      </c>
      <c r="K59" s="24" t="s">
        <v>19</v>
      </c>
      <c r="L59" s="24" t="s">
        <v>21</v>
      </c>
      <c r="M59" s="24" t="s">
        <v>23</v>
      </c>
    </row>
    <row r="60" spans="1:13" s="2" customFormat="1" ht="18.75" customHeight="1">
      <c r="A60" s="25" t="s">
        <v>113</v>
      </c>
      <c r="B60" s="23">
        <v>19</v>
      </c>
      <c r="C60" s="23" t="s">
        <v>24</v>
      </c>
      <c r="D60" s="26">
        <v>3.2</v>
      </c>
      <c r="E60" s="27">
        <v>13500</v>
      </c>
      <c r="F60" s="27">
        <f aca="true" t="shared" si="4" ref="F60:F65">E60*D60</f>
        <v>43200</v>
      </c>
      <c r="G60" s="23"/>
      <c r="H60" s="25" t="s">
        <v>114</v>
      </c>
      <c r="I60" s="23">
        <v>20</v>
      </c>
      <c r="J60" s="23" t="s">
        <v>24</v>
      </c>
      <c r="K60" s="26">
        <v>3.2</v>
      </c>
      <c r="L60" s="27">
        <v>13500</v>
      </c>
      <c r="M60" s="27">
        <f aca="true" t="shared" si="5" ref="M60:M66">L60*K60</f>
        <v>43200</v>
      </c>
    </row>
    <row r="61" spans="1:13" s="2" customFormat="1" ht="18.75" customHeight="1">
      <c r="A61" s="3"/>
      <c r="B61" s="3"/>
      <c r="C61" s="11" t="s">
        <v>25</v>
      </c>
      <c r="D61" s="3">
        <v>0.2</v>
      </c>
      <c r="E61" s="10">
        <v>38000</v>
      </c>
      <c r="F61" s="10">
        <f t="shared" si="4"/>
        <v>7600</v>
      </c>
      <c r="G61" s="3"/>
      <c r="H61" s="3"/>
      <c r="I61" s="3"/>
      <c r="J61" s="11" t="s">
        <v>25</v>
      </c>
      <c r="K61" s="3">
        <v>0.2</v>
      </c>
      <c r="L61" s="10">
        <v>38000</v>
      </c>
      <c r="M61" s="10">
        <f t="shared" si="5"/>
        <v>7600</v>
      </c>
    </row>
    <row r="62" spans="1:13" s="2" customFormat="1" ht="18.75" customHeight="1">
      <c r="A62" s="3"/>
      <c r="B62" s="3"/>
      <c r="C62" s="3" t="s">
        <v>26</v>
      </c>
      <c r="D62" s="3">
        <v>0.1</v>
      </c>
      <c r="E62" s="10">
        <v>36000</v>
      </c>
      <c r="F62" s="10">
        <f t="shared" si="4"/>
        <v>3600</v>
      </c>
      <c r="G62" s="3"/>
      <c r="H62" s="3"/>
      <c r="I62" s="3"/>
      <c r="J62" s="3" t="s">
        <v>26</v>
      </c>
      <c r="K62" s="3">
        <v>0.1</v>
      </c>
      <c r="L62" s="10">
        <v>36000</v>
      </c>
      <c r="M62" s="10">
        <f t="shared" si="5"/>
        <v>3600</v>
      </c>
    </row>
    <row r="63" spans="1:13" s="2" customFormat="1" ht="18.75" customHeight="1">
      <c r="A63" s="3"/>
      <c r="B63" s="3"/>
      <c r="C63" s="11" t="s">
        <v>27</v>
      </c>
      <c r="D63" s="3">
        <v>0.1</v>
      </c>
      <c r="E63" s="10">
        <v>22000</v>
      </c>
      <c r="F63" s="10">
        <f t="shared" si="4"/>
        <v>2200</v>
      </c>
      <c r="G63" s="3"/>
      <c r="H63" s="3"/>
      <c r="I63" s="3"/>
      <c r="J63" s="11" t="s">
        <v>27</v>
      </c>
      <c r="K63" s="3">
        <v>0.1</v>
      </c>
      <c r="L63" s="10">
        <v>22000</v>
      </c>
      <c r="M63" s="10">
        <f t="shared" si="5"/>
        <v>2200</v>
      </c>
    </row>
    <row r="64" spans="1:13" s="2" customFormat="1" ht="18.75" customHeight="1">
      <c r="A64" s="3"/>
      <c r="B64" s="3"/>
      <c r="C64" s="3" t="s">
        <v>28</v>
      </c>
      <c r="D64" s="3">
        <v>0.8</v>
      </c>
      <c r="E64" s="10">
        <v>26000</v>
      </c>
      <c r="F64" s="10">
        <f t="shared" si="4"/>
        <v>20800</v>
      </c>
      <c r="G64" s="3"/>
      <c r="H64" s="3"/>
      <c r="I64" s="3"/>
      <c r="J64" s="3" t="s">
        <v>28</v>
      </c>
      <c r="K64" s="3">
        <v>0.8</v>
      </c>
      <c r="L64" s="10">
        <v>26000</v>
      </c>
      <c r="M64" s="10">
        <f t="shared" si="5"/>
        <v>20800</v>
      </c>
    </row>
    <row r="65" spans="1:13" s="2" customFormat="1" ht="18.75" customHeight="1">
      <c r="A65" s="3"/>
      <c r="B65" s="3"/>
      <c r="C65" s="22" t="s">
        <v>76</v>
      </c>
      <c r="D65" s="16">
        <v>1</v>
      </c>
      <c r="E65" s="10">
        <v>90000</v>
      </c>
      <c r="F65" s="10">
        <f t="shared" si="4"/>
        <v>90000</v>
      </c>
      <c r="G65" s="3"/>
      <c r="H65" s="3"/>
      <c r="I65" s="3"/>
      <c r="J65" s="3" t="s">
        <v>79</v>
      </c>
      <c r="K65" s="16">
        <v>0.8</v>
      </c>
      <c r="L65" s="10">
        <v>175000</v>
      </c>
      <c r="M65" s="10">
        <f t="shared" si="5"/>
        <v>140000</v>
      </c>
    </row>
    <row r="66" spans="1:13" s="2" customFormat="1" ht="18.75" customHeight="1">
      <c r="A66" s="3"/>
      <c r="B66" s="3"/>
      <c r="C66" s="3" t="s">
        <v>89</v>
      </c>
      <c r="D66" s="16" t="s">
        <v>115</v>
      </c>
      <c r="E66" s="10">
        <v>3500</v>
      </c>
      <c r="F66" s="10">
        <f>19*3500</f>
        <v>66500</v>
      </c>
      <c r="G66" s="3"/>
      <c r="H66" s="3"/>
      <c r="I66" s="3"/>
      <c r="J66" s="3" t="s">
        <v>96</v>
      </c>
      <c r="K66" s="16">
        <v>1.5</v>
      </c>
      <c r="L66" s="10">
        <v>20000</v>
      </c>
      <c r="M66" s="10">
        <f t="shared" si="5"/>
        <v>30000</v>
      </c>
    </row>
    <row r="67" spans="1:13" s="2" customFormat="1" ht="18.75" customHeight="1">
      <c r="A67" s="3"/>
      <c r="B67" s="3"/>
      <c r="C67" s="3" t="s">
        <v>73</v>
      </c>
      <c r="D67" s="16" t="s">
        <v>99</v>
      </c>
      <c r="E67" s="10">
        <v>4000</v>
      </c>
      <c r="F67" s="10">
        <v>20000</v>
      </c>
      <c r="G67" s="3"/>
      <c r="H67" s="3"/>
      <c r="I67" s="3"/>
      <c r="J67" s="3" t="s">
        <v>82</v>
      </c>
      <c r="K67" s="3"/>
      <c r="L67" s="10"/>
      <c r="M67" s="10">
        <v>30000</v>
      </c>
    </row>
    <row r="68" spans="1:13" s="2" customFormat="1" ht="18.75" customHeight="1">
      <c r="A68" s="3"/>
      <c r="B68" s="3"/>
      <c r="C68" s="3" t="s">
        <v>91</v>
      </c>
      <c r="D68" s="3"/>
      <c r="E68" s="10"/>
      <c r="F68" s="10">
        <v>10000</v>
      </c>
      <c r="G68" s="3"/>
      <c r="H68" s="3"/>
      <c r="I68" s="3"/>
      <c r="J68" s="3" t="s">
        <v>75</v>
      </c>
      <c r="K68" s="3"/>
      <c r="L68" s="10"/>
      <c r="M68" s="10">
        <v>5000</v>
      </c>
    </row>
    <row r="69" spans="1:13" s="2" customFormat="1" ht="18.75" customHeight="1">
      <c r="A69" s="3"/>
      <c r="B69" s="3"/>
      <c r="C69" s="3"/>
      <c r="D69" s="3"/>
      <c r="E69" s="10"/>
      <c r="F69" s="10"/>
      <c r="G69" s="3"/>
      <c r="H69" s="3"/>
      <c r="I69" s="3"/>
      <c r="J69" s="3"/>
      <c r="K69" s="3"/>
      <c r="L69" s="10"/>
      <c r="M69" s="10">
        <f>L69*K69</f>
        <v>0</v>
      </c>
    </row>
    <row r="70" spans="1:13" s="2" customFormat="1" ht="18.75" customHeight="1">
      <c r="A70" s="3"/>
      <c r="B70" s="3"/>
      <c r="C70" s="3"/>
      <c r="D70" s="3"/>
      <c r="E70" s="10"/>
      <c r="F70" s="10"/>
      <c r="G70" s="3"/>
      <c r="H70" s="3"/>
      <c r="I70" s="3"/>
      <c r="J70" s="3"/>
      <c r="K70" s="3"/>
      <c r="L70" s="10"/>
      <c r="M70" s="10">
        <f>L70*K70</f>
        <v>0</v>
      </c>
    </row>
    <row r="71" spans="1:13" s="2" customFormat="1" ht="18.75" customHeight="1">
      <c r="A71" s="3"/>
      <c r="B71" s="3"/>
      <c r="C71" s="3"/>
      <c r="D71" s="3"/>
      <c r="E71" s="10"/>
      <c r="F71" s="10">
        <f>E71*D71</f>
        <v>0</v>
      </c>
      <c r="G71" s="3"/>
      <c r="H71" s="3"/>
      <c r="I71" s="3"/>
      <c r="J71" s="3"/>
      <c r="K71" s="3"/>
      <c r="L71" s="10"/>
      <c r="M71" s="10">
        <f>L71*K71</f>
        <v>0</v>
      </c>
    </row>
    <row r="72" spans="1:13" s="2" customFormat="1" ht="18.75" customHeight="1">
      <c r="A72" s="3"/>
      <c r="B72" s="3"/>
      <c r="C72" s="3"/>
      <c r="D72" s="3"/>
      <c r="E72" s="3"/>
      <c r="F72" s="10"/>
      <c r="G72" s="3"/>
      <c r="H72" s="3"/>
      <c r="I72" s="3"/>
      <c r="J72" s="3"/>
      <c r="K72" s="3"/>
      <c r="L72" s="3"/>
      <c r="M72" s="10"/>
    </row>
    <row r="73" spans="1:13" s="2" customFormat="1" ht="18.75" customHeight="1">
      <c r="A73" s="3"/>
      <c r="B73" s="3"/>
      <c r="C73" s="3"/>
      <c r="D73" s="3"/>
      <c r="E73" s="3" t="s">
        <v>31</v>
      </c>
      <c r="F73" s="12">
        <f>19*14000+6700</f>
        <v>272700</v>
      </c>
      <c r="G73" s="3"/>
      <c r="H73" s="3"/>
      <c r="I73" s="3"/>
      <c r="J73" s="3"/>
      <c r="K73" s="3"/>
      <c r="L73" s="3" t="s">
        <v>31</v>
      </c>
      <c r="M73" s="12">
        <f>20*14000+8800</f>
        <v>288800</v>
      </c>
    </row>
    <row r="74" spans="1:13" s="2" customFormat="1" ht="18.75" customHeight="1">
      <c r="A74" s="3"/>
      <c r="B74" s="3"/>
      <c r="C74" s="3"/>
      <c r="D74" s="3"/>
      <c r="E74" s="3" t="s">
        <v>30</v>
      </c>
      <c r="F74" s="12">
        <f>SUM(F60:F71)</f>
        <v>263900</v>
      </c>
      <c r="G74" s="3"/>
      <c r="H74" s="3"/>
      <c r="I74" s="3"/>
      <c r="J74" s="3"/>
      <c r="K74" s="3"/>
      <c r="L74" s="3" t="s">
        <v>30</v>
      </c>
      <c r="M74" s="12">
        <f>SUM(M60:M71)</f>
        <v>282400</v>
      </c>
    </row>
    <row r="75" spans="1:13" s="2" customFormat="1" ht="18.75" customHeight="1">
      <c r="A75" s="3"/>
      <c r="B75" s="3"/>
      <c r="C75" s="3"/>
      <c r="D75" s="3"/>
      <c r="E75" s="3" t="s">
        <v>29</v>
      </c>
      <c r="F75" s="12">
        <f>F73-F74</f>
        <v>8800</v>
      </c>
      <c r="G75" s="3"/>
      <c r="H75" s="3"/>
      <c r="I75" s="3"/>
      <c r="J75" s="3"/>
      <c r="K75" s="3"/>
      <c r="L75" s="3" t="s">
        <v>29</v>
      </c>
      <c r="M75" s="12">
        <f>M73-M74</f>
        <v>6400</v>
      </c>
    </row>
    <row r="76" spans="1:13" s="7" customFormat="1" ht="18.75" customHeight="1">
      <c r="A76" s="19"/>
      <c r="B76" s="19"/>
      <c r="C76" s="71" t="s">
        <v>32</v>
      </c>
      <c r="D76" s="71"/>
      <c r="E76" s="71"/>
      <c r="F76" s="71"/>
      <c r="G76" s="19"/>
      <c r="H76" s="19"/>
      <c r="I76" s="19"/>
      <c r="J76" s="71" t="s">
        <v>32</v>
      </c>
      <c r="K76" s="71"/>
      <c r="L76" s="71"/>
      <c r="M76" s="71"/>
    </row>
    <row r="77" spans="1:13" s="2" customFormat="1" ht="18.75" customHeight="1">
      <c r="A77" s="19"/>
      <c r="B77" s="19"/>
      <c r="C77" s="20"/>
      <c r="D77" s="20"/>
      <c r="E77" s="20"/>
      <c r="F77" s="20"/>
      <c r="G77" s="19"/>
      <c r="H77" s="19"/>
      <c r="I77" s="19"/>
      <c r="J77" s="20"/>
      <c r="K77" s="20"/>
      <c r="L77" s="20"/>
      <c r="M77" s="20"/>
    </row>
    <row r="78" spans="3:13" s="19" customFormat="1" ht="18.75" customHeight="1">
      <c r="C78" s="20"/>
      <c r="D78" s="20"/>
      <c r="E78" s="20"/>
      <c r="F78" s="20"/>
      <c r="J78" s="20"/>
      <c r="K78" s="20"/>
      <c r="L78" s="20"/>
      <c r="M78" s="20"/>
    </row>
    <row r="79" spans="3:13" s="19" customFormat="1" ht="18.75" customHeight="1">
      <c r="C79" s="72" t="str">
        <f>J52</f>
        <v>Nguyễn Thị Hương</v>
      </c>
      <c r="D79" s="72"/>
      <c r="E79" s="72"/>
      <c r="F79" s="72"/>
      <c r="J79" s="72" t="str">
        <f>C79</f>
        <v>Nguyễn Thị Hương</v>
      </c>
      <c r="K79" s="72"/>
      <c r="L79" s="72"/>
      <c r="M79" s="72"/>
    </row>
    <row r="82" s="17" customFormat="1" ht="11.25" customHeight="1"/>
    <row r="83" spans="1:13" s="17" customFormat="1" ht="24.75" customHeight="1">
      <c r="A83" s="65" t="s">
        <v>11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  <row r="84" spans="1:13" s="17" customFormat="1" ht="14.25" customHeight="1">
      <c r="A84" s="18"/>
      <c r="B84" s="18"/>
      <c r="C84" s="18"/>
      <c r="D84" s="18"/>
      <c r="E84" s="18"/>
      <c r="F84" s="18"/>
      <c r="H84" s="18"/>
      <c r="I84" s="18"/>
      <c r="J84" s="18"/>
      <c r="K84" s="18"/>
      <c r="L84" s="18"/>
      <c r="M84" s="18"/>
    </row>
    <row r="85" spans="1:13" s="2" customFormat="1" ht="18.75" customHeight="1">
      <c r="A85" s="29" t="s">
        <v>13</v>
      </c>
      <c r="B85" s="29" t="s">
        <v>14</v>
      </c>
      <c r="C85" s="29" t="s">
        <v>16</v>
      </c>
      <c r="D85" s="29" t="s">
        <v>18</v>
      </c>
      <c r="E85" s="29" t="s">
        <v>20</v>
      </c>
      <c r="F85" s="29" t="s">
        <v>22</v>
      </c>
      <c r="G85" s="28"/>
      <c r="H85" s="29" t="s">
        <v>13</v>
      </c>
      <c r="I85" s="29" t="s">
        <v>14</v>
      </c>
      <c r="J85" s="29" t="s">
        <v>16</v>
      </c>
      <c r="K85" s="29" t="s">
        <v>18</v>
      </c>
      <c r="L85" s="29" t="s">
        <v>20</v>
      </c>
      <c r="M85" s="29" t="s">
        <v>22</v>
      </c>
    </row>
    <row r="86" spans="1:13" s="2" customFormat="1" ht="18.75" customHeight="1">
      <c r="A86" s="24" t="s">
        <v>12</v>
      </c>
      <c r="B86" s="24" t="s">
        <v>15</v>
      </c>
      <c r="C86" s="24" t="s">
        <v>17</v>
      </c>
      <c r="D86" s="24" t="s">
        <v>19</v>
      </c>
      <c r="E86" s="24" t="s">
        <v>21</v>
      </c>
      <c r="F86" s="24" t="s">
        <v>23</v>
      </c>
      <c r="G86" s="7"/>
      <c r="H86" s="24" t="s">
        <v>12</v>
      </c>
      <c r="I86" s="24" t="s">
        <v>15</v>
      </c>
      <c r="J86" s="24" t="s">
        <v>17</v>
      </c>
      <c r="K86" s="24" t="s">
        <v>19</v>
      </c>
      <c r="L86" s="24" t="s">
        <v>21</v>
      </c>
      <c r="M86" s="24" t="s">
        <v>23</v>
      </c>
    </row>
    <row r="87" spans="1:13" s="2" customFormat="1" ht="18.75" customHeight="1">
      <c r="A87" s="25" t="s">
        <v>117</v>
      </c>
      <c r="B87" s="23">
        <v>20</v>
      </c>
      <c r="C87" s="23" t="s">
        <v>24</v>
      </c>
      <c r="D87" s="26">
        <v>3</v>
      </c>
      <c r="E87" s="27">
        <v>13500</v>
      </c>
      <c r="F87" s="27">
        <f aca="true" t="shared" si="6" ref="F87:F92">E87*D87</f>
        <v>40500</v>
      </c>
      <c r="G87" s="23"/>
      <c r="H87" s="25" t="s">
        <v>118</v>
      </c>
      <c r="I87" s="23">
        <v>20</v>
      </c>
      <c r="J87" s="23" t="s">
        <v>24</v>
      </c>
      <c r="K87" s="26">
        <v>3.2</v>
      </c>
      <c r="L87" s="27">
        <v>13500</v>
      </c>
      <c r="M87" s="27">
        <f aca="true" t="shared" si="7" ref="M87:M93">L87*K87</f>
        <v>43200</v>
      </c>
    </row>
    <row r="88" spans="1:13" s="2" customFormat="1" ht="18.75" customHeight="1">
      <c r="A88" s="3"/>
      <c r="B88" s="3"/>
      <c r="C88" s="11" t="s">
        <v>25</v>
      </c>
      <c r="D88" s="3">
        <v>0.2</v>
      </c>
      <c r="E88" s="10">
        <v>38000</v>
      </c>
      <c r="F88" s="10">
        <f t="shared" si="6"/>
        <v>7600</v>
      </c>
      <c r="G88" s="3"/>
      <c r="H88" s="3"/>
      <c r="I88" s="3"/>
      <c r="J88" s="11" t="s">
        <v>25</v>
      </c>
      <c r="K88" s="3">
        <v>0.2</v>
      </c>
      <c r="L88" s="10">
        <v>38000</v>
      </c>
      <c r="M88" s="10">
        <f t="shared" si="7"/>
        <v>7600</v>
      </c>
    </row>
    <row r="89" spans="1:13" s="2" customFormat="1" ht="18.75" customHeight="1">
      <c r="A89" s="3"/>
      <c r="B89" s="3"/>
      <c r="C89" s="3" t="s">
        <v>26</v>
      </c>
      <c r="D89" s="3">
        <v>0.1</v>
      </c>
      <c r="E89" s="10">
        <v>36000</v>
      </c>
      <c r="F89" s="10">
        <f t="shared" si="6"/>
        <v>3600</v>
      </c>
      <c r="G89" s="3"/>
      <c r="H89" s="3"/>
      <c r="I89" s="3"/>
      <c r="J89" s="3" t="s">
        <v>26</v>
      </c>
      <c r="K89" s="3">
        <v>0.1</v>
      </c>
      <c r="L89" s="10">
        <v>36000</v>
      </c>
      <c r="M89" s="10">
        <f t="shared" si="7"/>
        <v>3600</v>
      </c>
    </row>
    <row r="90" spans="1:13" s="2" customFormat="1" ht="18.75" customHeight="1">
      <c r="A90" s="3"/>
      <c r="B90" s="3"/>
      <c r="C90" s="11" t="s">
        <v>27</v>
      </c>
      <c r="D90" s="3">
        <v>0.1</v>
      </c>
      <c r="E90" s="10">
        <v>22000</v>
      </c>
      <c r="F90" s="10">
        <f t="shared" si="6"/>
        <v>2200</v>
      </c>
      <c r="G90" s="3"/>
      <c r="H90" s="3"/>
      <c r="I90" s="3"/>
      <c r="J90" s="11" t="s">
        <v>27</v>
      </c>
      <c r="K90" s="3">
        <v>0.1</v>
      </c>
      <c r="L90" s="10">
        <v>22000</v>
      </c>
      <c r="M90" s="10">
        <f t="shared" si="7"/>
        <v>2200</v>
      </c>
    </row>
    <row r="91" spans="1:13" s="2" customFormat="1" ht="18.75" customHeight="1">
      <c r="A91" s="3"/>
      <c r="B91" s="3"/>
      <c r="C91" s="3" t="s">
        <v>28</v>
      </c>
      <c r="D91" s="3">
        <v>0.8</v>
      </c>
      <c r="E91" s="10">
        <v>26000</v>
      </c>
      <c r="F91" s="10">
        <f t="shared" si="6"/>
        <v>20800</v>
      </c>
      <c r="G91" s="3"/>
      <c r="H91" s="3"/>
      <c r="I91" s="3"/>
      <c r="J91" s="3" t="s">
        <v>28</v>
      </c>
      <c r="K91" s="3">
        <v>0.8</v>
      </c>
      <c r="L91" s="10">
        <v>26000</v>
      </c>
      <c r="M91" s="10">
        <f t="shared" si="7"/>
        <v>20800</v>
      </c>
    </row>
    <row r="92" spans="1:13" s="2" customFormat="1" ht="18.75" customHeight="1">
      <c r="A92" s="3"/>
      <c r="B92" s="3"/>
      <c r="C92" s="22" t="s">
        <v>76</v>
      </c>
      <c r="D92" s="16">
        <v>1</v>
      </c>
      <c r="E92" s="10">
        <v>90000</v>
      </c>
      <c r="F92" s="10">
        <f t="shared" si="6"/>
        <v>90000</v>
      </c>
      <c r="G92" s="3"/>
      <c r="H92" s="3"/>
      <c r="I92" s="3"/>
      <c r="J92" s="3" t="s">
        <v>76</v>
      </c>
      <c r="K92" s="16">
        <v>1.3</v>
      </c>
      <c r="L92" s="10">
        <v>90000</v>
      </c>
      <c r="M92" s="10">
        <f t="shared" si="7"/>
        <v>117000</v>
      </c>
    </row>
    <row r="93" spans="1:13" s="2" customFormat="1" ht="18.75" customHeight="1">
      <c r="A93" s="3"/>
      <c r="B93" s="3"/>
      <c r="C93" s="3" t="s">
        <v>83</v>
      </c>
      <c r="D93" s="16" t="s">
        <v>85</v>
      </c>
      <c r="E93" s="10">
        <v>5000</v>
      </c>
      <c r="F93" s="10">
        <v>40000</v>
      </c>
      <c r="G93" s="3"/>
      <c r="H93" s="3"/>
      <c r="I93" s="3"/>
      <c r="J93" s="3" t="s">
        <v>96</v>
      </c>
      <c r="K93" s="16">
        <v>2</v>
      </c>
      <c r="L93" s="10">
        <v>25000</v>
      </c>
      <c r="M93" s="10">
        <f t="shared" si="7"/>
        <v>50000</v>
      </c>
    </row>
    <row r="94" spans="1:13" s="2" customFormat="1" ht="18.75" customHeight="1">
      <c r="A94" s="3"/>
      <c r="B94" s="3"/>
      <c r="C94" s="3" t="s">
        <v>84</v>
      </c>
      <c r="D94" s="16" t="s">
        <v>99</v>
      </c>
      <c r="E94" s="10">
        <v>4500</v>
      </c>
      <c r="F94" s="10">
        <f>5*4500</f>
        <v>22500</v>
      </c>
      <c r="G94" s="3"/>
      <c r="H94" s="3"/>
      <c r="I94" s="3"/>
      <c r="J94" s="3" t="s">
        <v>73</v>
      </c>
      <c r="K94" s="3" t="s">
        <v>81</v>
      </c>
      <c r="L94" s="10">
        <v>5000</v>
      </c>
      <c r="M94" s="10">
        <v>30000</v>
      </c>
    </row>
    <row r="95" spans="1:13" s="2" customFormat="1" ht="18.75" customHeight="1">
      <c r="A95" s="3"/>
      <c r="B95" s="3"/>
      <c r="C95" s="3" t="s">
        <v>75</v>
      </c>
      <c r="D95" s="3"/>
      <c r="E95" s="10"/>
      <c r="F95" s="10">
        <v>15000</v>
      </c>
      <c r="G95" s="3"/>
      <c r="H95" s="3"/>
      <c r="I95" s="3"/>
      <c r="J95" s="3" t="s">
        <v>80</v>
      </c>
      <c r="K95" s="3"/>
      <c r="L95" s="10"/>
      <c r="M95" s="10">
        <v>5000</v>
      </c>
    </row>
    <row r="96" spans="1:13" s="2" customFormat="1" ht="18.75" customHeight="1">
      <c r="A96" s="3"/>
      <c r="B96" s="3"/>
      <c r="C96" s="3" t="s">
        <v>77</v>
      </c>
      <c r="D96" s="3"/>
      <c r="E96" s="10"/>
      <c r="F96" s="10">
        <v>3000</v>
      </c>
      <c r="G96" s="3"/>
      <c r="H96" s="3"/>
      <c r="I96" s="3"/>
      <c r="J96" s="3"/>
      <c r="K96" s="3"/>
      <c r="L96" s="10"/>
      <c r="M96" s="10"/>
    </row>
    <row r="97" spans="1:13" s="2" customFormat="1" ht="18.75" customHeight="1">
      <c r="A97" s="3"/>
      <c r="B97" s="3"/>
      <c r="C97" s="3" t="s">
        <v>78</v>
      </c>
      <c r="D97" s="3"/>
      <c r="E97" s="10"/>
      <c r="F97" s="10">
        <v>10000</v>
      </c>
      <c r="G97" s="3"/>
      <c r="H97" s="3"/>
      <c r="I97" s="3"/>
      <c r="J97" s="3"/>
      <c r="K97" s="3"/>
      <c r="L97" s="10"/>
      <c r="M97" s="10">
        <f>L97*K97</f>
        <v>0</v>
      </c>
    </row>
    <row r="98" spans="1:13" s="2" customFormat="1" ht="18.75" customHeight="1">
      <c r="A98" s="3"/>
      <c r="B98" s="3"/>
      <c r="C98" s="3"/>
      <c r="D98" s="3"/>
      <c r="E98" s="10"/>
      <c r="F98" s="10">
        <f>E98*D98</f>
        <v>0</v>
      </c>
      <c r="G98" s="3"/>
      <c r="H98" s="3"/>
      <c r="I98" s="3"/>
      <c r="J98" s="3"/>
      <c r="K98" s="3"/>
      <c r="L98" s="10"/>
      <c r="M98" s="10">
        <f>L98*K98</f>
        <v>0</v>
      </c>
    </row>
    <row r="99" spans="1:13" s="2" customFormat="1" ht="18.75" customHeight="1">
      <c r="A99" s="3"/>
      <c r="B99" s="3"/>
      <c r="C99" s="3"/>
      <c r="D99" s="3"/>
      <c r="E99" s="3"/>
      <c r="F99" s="10"/>
      <c r="G99" s="3"/>
      <c r="H99" s="3"/>
      <c r="I99" s="3"/>
      <c r="J99" s="3"/>
      <c r="K99" s="3"/>
      <c r="L99" s="3"/>
      <c r="M99" s="10"/>
    </row>
    <row r="100" spans="1:13" s="2" customFormat="1" ht="18.75" customHeight="1">
      <c r="A100" s="3"/>
      <c r="B100" s="3"/>
      <c r="C100" s="3"/>
      <c r="D100" s="3"/>
      <c r="E100" s="3" t="s">
        <v>31</v>
      </c>
      <c r="F100" s="12">
        <f>18*14000+6400</f>
        <v>258400</v>
      </c>
      <c r="G100" s="3"/>
      <c r="H100" s="3"/>
      <c r="I100" s="3"/>
      <c r="J100" s="3"/>
      <c r="K100" s="3"/>
      <c r="L100" s="3" t="s">
        <v>31</v>
      </c>
      <c r="M100" s="12">
        <f>20*14000+3200</f>
        <v>283200</v>
      </c>
    </row>
    <row r="101" spans="1:13" s="2" customFormat="1" ht="18.75" customHeight="1">
      <c r="A101" s="3"/>
      <c r="B101" s="3"/>
      <c r="C101" s="3"/>
      <c r="D101" s="3"/>
      <c r="E101" s="3" t="s">
        <v>30</v>
      </c>
      <c r="F101" s="12">
        <f>SUM(F87:F98)</f>
        <v>255200</v>
      </c>
      <c r="G101" s="3"/>
      <c r="H101" s="3"/>
      <c r="I101" s="3"/>
      <c r="J101" s="3"/>
      <c r="K101" s="3"/>
      <c r="L101" s="3" t="s">
        <v>30</v>
      </c>
      <c r="M101" s="12">
        <f>SUM(M87:M98)</f>
        <v>279400</v>
      </c>
    </row>
    <row r="102" spans="1:13" s="2" customFormat="1" ht="18.75" customHeight="1">
      <c r="A102" s="3"/>
      <c r="B102" s="3"/>
      <c r="C102" s="3"/>
      <c r="D102" s="3"/>
      <c r="E102" s="3" t="s">
        <v>29</v>
      </c>
      <c r="F102" s="12">
        <f>F100-F101</f>
        <v>3200</v>
      </c>
      <c r="G102" s="3"/>
      <c r="H102" s="3"/>
      <c r="I102" s="3"/>
      <c r="J102" s="3"/>
      <c r="K102" s="3"/>
      <c r="L102" s="3" t="s">
        <v>29</v>
      </c>
      <c r="M102" s="12">
        <f>M100-M101</f>
        <v>3800</v>
      </c>
    </row>
    <row r="103" spans="1:13" s="7" customFormat="1" ht="18.75" customHeight="1">
      <c r="A103" s="19"/>
      <c r="B103" s="19"/>
      <c r="C103" s="71" t="s">
        <v>32</v>
      </c>
      <c r="D103" s="71"/>
      <c r="E103" s="71"/>
      <c r="F103" s="71"/>
      <c r="G103" s="19"/>
      <c r="H103" s="19"/>
      <c r="I103" s="19"/>
      <c r="J103" s="71" t="s">
        <v>32</v>
      </c>
      <c r="K103" s="71"/>
      <c r="L103" s="71"/>
      <c r="M103" s="71"/>
    </row>
    <row r="104" spans="1:13" s="2" customFormat="1" ht="18.75" customHeight="1">
      <c r="A104" s="19"/>
      <c r="B104" s="19"/>
      <c r="C104" s="20"/>
      <c r="D104" s="20"/>
      <c r="E104" s="20"/>
      <c r="F104" s="20"/>
      <c r="G104" s="19"/>
      <c r="H104" s="19"/>
      <c r="I104" s="19"/>
      <c r="J104" s="20"/>
      <c r="K104" s="20"/>
      <c r="L104" s="20"/>
      <c r="M104" s="20"/>
    </row>
    <row r="105" spans="3:13" s="19" customFormat="1" ht="18.75" customHeight="1">
      <c r="C105" s="20"/>
      <c r="D105" s="20"/>
      <c r="E105" s="20"/>
      <c r="F105" s="20"/>
      <c r="J105" s="20"/>
      <c r="K105" s="20"/>
      <c r="L105" s="20"/>
      <c r="M105" s="20"/>
    </row>
    <row r="106" spans="3:13" s="19" customFormat="1" ht="18.75" customHeight="1">
      <c r="C106" s="72" t="s">
        <v>116</v>
      </c>
      <c r="D106" s="72"/>
      <c r="E106" s="72"/>
      <c r="F106" s="72"/>
      <c r="J106" s="72" t="str">
        <f>C106</f>
        <v>Nguyễn Thị Hồi Hương</v>
      </c>
      <c r="K106" s="72"/>
      <c r="L106" s="72"/>
      <c r="M106" s="72"/>
    </row>
    <row r="109" s="17" customFormat="1" ht="11.25" customHeight="1"/>
    <row r="110" spans="1:13" s="17" customFormat="1" ht="24.75" customHeight="1">
      <c r="A110" s="65" t="s">
        <v>11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</row>
    <row r="111" spans="1:13" s="17" customFormat="1" ht="14.25" customHeight="1">
      <c r="A111" s="18"/>
      <c r="B111" s="18"/>
      <c r="C111" s="18"/>
      <c r="D111" s="18"/>
      <c r="E111" s="18"/>
      <c r="F111" s="18"/>
      <c r="H111" s="18"/>
      <c r="I111" s="18"/>
      <c r="J111" s="18"/>
      <c r="K111" s="18"/>
      <c r="L111" s="18"/>
      <c r="M111" s="18"/>
    </row>
    <row r="112" spans="1:13" s="2" customFormat="1" ht="18.75" customHeight="1">
      <c r="A112" s="29" t="s">
        <v>13</v>
      </c>
      <c r="B112" s="29" t="s">
        <v>14</v>
      </c>
      <c r="C112" s="29" t="s">
        <v>16</v>
      </c>
      <c r="D112" s="29" t="s">
        <v>18</v>
      </c>
      <c r="E112" s="29" t="s">
        <v>20</v>
      </c>
      <c r="F112" s="29" t="s">
        <v>22</v>
      </c>
      <c r="G112" s="28"/>
      <c r="H112" s="29" t="s">
        <v>13</v>
      </c>
      <c r="I112" s="29" t="s">
        <v>14</v>
      </c>
      <c r="J112" s="29" t="s">
        <v>16</v>
      </c>
      <c r="K112" s="29" t="s">
        <v>18</v>
      </c>
      <c r="L112" s="29" t="s">
        <v>20</v>
      </c>
      <c r="M112" s="29" t="s">
        <v>22</v>
      </c>
    </row>
    <row r="113" spans="1:13" s="2" customFormat="1" ht="18.75" customHeight="1">
      <c r="A113" s="24" t="s">
        <v>12</v>
      </c>
      <c r="B113" s="24" t="s">
        <v>15</v>
      </c>
      <c r="C113" s="24" t="s">
        <v>17</v>
      </c>
      <c r="D113" s="24" t="s">
        <v>19</v>
      </c>
      <c r="E113" s="24" t="s">
        <v>21</v>
      </c>
      <c r="F113" s="24" t="s">
        <v>23</v>
      </c>
      <c r="G113" s="7"/>
      <c r="H113" s="24" t="s">
        <v>12</v>
      </c>
      <c r="I113" s="24" t="s">
        <v>15</v>
      </c>
      <c r="J113" s="24" t="s">
        <v>17</v>
      </c>
      <c r="K113" s="24" t="s">
        <v>19</v>
      </c>
      <c r="L113" s="24" t="s">
        <v>21</v>
      </c>
      <c r="M113" s="24" t="s">
        <v>23</v>
      </c>
    </row>
    <row r="114" spans="1:13" s="2" customFormat="1" ht="18.75" customHeight="1">
      <c r="A114" s="25" t="s">
        <v>119</v>
      </c>
      <c r="B114" s="23">
        <v>20</v>
      </c>
      <c r="C114" s="23" t="s">
        <v>24</v>
      </c>
      <c r="D114" s="26">
        <v>3.2</v>
      </c>
      <c r="E114" s="27">
        <v>13500</v>
      </c>
      <c r="F114" s="27">
        <f aca="true" t="shared" si="8" ref="F114:F119">E114*D114</f>
        <v>43200</v>
      </c>
      <c r="G114" s="23"/>
      <c r="H114" s="25" t="s">
        <v>120</v>
      </c>
      <c r="I114" s="23">
        <v>20</v>
      </c>
      <c r="J114" s="23" t="s">
        <v>24</v>
      </c>
      <c r="K114" s="26">
        <v>3.2</v>
      </c>
      <c r="L114" s="27">
        <v>13500</v>
      </c>
      <c r="M114" s="27">
        <f aca="true" t="shared" si="9" ref="M114:M119">L114*K114</f>
        <v>43200</v>
      </c>
    </row>
    <row r="115" spans="1:13" s="2" customFormat="1" ht="18.75" customHeight="1">
      <c r="A115" s="3"/>
      <c r="B115" s="3"/>
      <c r="C115" s="11" t="s">
        <v>25</v>
      </c>
      <c r="D115" s="3">
        <v>0.2</v>
      </c>
      <c r="E115" s="10">
        <v>38000</v>
      </c>
      <c r="F115" s="10">
        <f t="shared" si="8"/>
        <v>7600</v>
      </c>
      <c r="G115" s="3"/>
      <c r="H115" s="3"/>
      <c r="I115" s="3"/>
      <c r="J115" s="11" t="s">
        <v>25</v>
      </c>
      <c r="K115" s="3">
        <v>0.2</v>
      </c>
      <c r="L115" s="10">
        <v>38000</v>
      </c>
      <c r="M115" s="10">
        <f t="shared" si="9"/>
        <v>7600</v>
      </c>
    </row>
    <row r="116" spans="1:13" s="2" customFormat="1" ht="18.75" customHeight="1">
      <c r="A116" s="3"/>
      <c r="B116" s="3"/>
      <c r="C116" s="3" t="s">
        <v>26</v>
      </c>
      <c r="D116" s="3">
        <v>0.1</v>
      </c>
      <c r="E116" s="10">
        <v>36000</v>
      </c>
      <c r="F116" s="10">
        <f t="shared" si="8"/>
        <v>3600</v>
      </c>
      <c r="G116" s="3"/>
      <c r="H116" s="3"/>
      <c r="I116" s="3"/>
      <c r="J116" s="3" t="s">
        <v>26</v>
      </c>
      <c r="K116" s="3">
        <v>0.1</v>
      </c>
      <c r="L116" s="10">
        <v>36000</v>
      </c>
      <c r="M116" s="10">
        <f t="shared" si="9"/>
        <v>3600</v>
      </c>
    </row>
    <row r="117" spans="1:13" s="2" customFormat="1" ht="18.75" customHeight="1">
      <c r="A117" s="3"/>
      <c r="B117" s="3"/>
      <c r="C117" s="11" t="s">
        <v>27</v>
      </c>
      <c r="D117" s="3">
        <v>0.1</v>
      </c>
      <c r="E117" s="10">
        <v>22000</v>
      </c>
      <c r="F117" s="10">
        <f t="shared" si="8"/>
        <v>2200</v>
      </c>
      <c r="G117" s="3"/>
      <c r="H117" s="3"/>
      <c r="I117" s="3"/>
      <c r="J117" s="11" t="s">
        <v>27</v>
      </c>
      <c r="K117" s="3">
        <v>0.1</v>
      </c>
      <c r="L117" s="10">
        <v>22000</v>
      </c>
      <c r="M117" s="10">
        <f t="shared" si="9"/>
        <v>2200</v>
      </c>
    </row>
    <row r="118" spans="1:13" s="2" customFormat="1" ht="18.75" customHeight="1">
      <c r="A118" s="3"/>
      <c r="B118" s="3"/>
      <c r="C118" s="3" t="s">
        <v>28</v>
      </c>
      <c r="D118" s="3">
        <v>0.8</v>
      </c>
      <c r="E118" s="10">
        <v>26000</v>
      </c>
      <c r="F118" s="10">
        <f t="shared" si="8"/>
        <v>20800</v>
      </c>
      <c r="G118" s="3"/>
      <c r="H118" s="3"/>
      <c r="I118" s="3"/>
      <c r="J118" s="3" t="s">
        <v>28</v>
      </c>
      <c r="K118" s="3">
        <v>0.8</v>
      </c>
      <c r="L118" s="10">
        <v>26000</v>
      </c>
      <c r="M118" s="10">
        <f t="shared" si="9"/>
        <v>20800</v>
      </c>
    </row>
    <row r="119" spans="1:13" s="2" customFormat="1" ht="18.75" customHeight="1">
      <c r="A119" s="3"/>
      <c r="B119" s="3"/>
      <c r="C119" s="22" t="s">
        <v>76</v>
      </c>
      <c r="D119" s="16">
        <v>1</v>
      </c>
      <c r="E119" s="10">
        <v>90000</v>
      </c>
      <c r="F119" s="10">
        <f t="shared" si="8"/>
        <v>90000</v>
      </c>
      <c r="G119" s="3"/>
      <c r="H119" s="3"/>
      <c r="I119" s="3"/>
      <c r="J119" s="3" t="s">
        <v>76</v>
      </c>
      <c r="K119" s="16">
        <v>1.8</v>
      </c>
      <c r="L119" s="10">
        <v>90000</v>
      </c>
      <c r="M119" s="10">
        <f t="shared" si="9"/>
        <v>162000</v>
      </c>
    </row>
    <row r="120" spans="1:13" s="2" customFormat="1" ht="18.75" customHeight="1">
      <c r="A120" s="3"/>
      <c r="B120" s="3"/>
      <c r="C120" s="3" t="s">
        <v>106</v>
      </c>
      <c r="D120" s="16" t="s">
        <v>97</v>
      </c>
      <c r="E120" s="10">
        <v>3500</v>
      </c>
      <c r="F120" s="10">
        <v>70000</v>
      </c>
      <c r="G120" s="3"/>
      <c r="H120" s="3"/>
      <c r="I120" s="3"/>
      <c r="J120" s="3" t="s">
        <v>74</v>
      </c>
      <c r="K120" s="16"/>
      <c r="L120" s="10"/>
      <c r="M120" s="10">
        <v>5000</v>
      </c>
    </row>
    <row r="121" spans="1:13" s="2" customFormat="1" ht="18.75" customHeight="1">
      <c r="A121" s="3"/>
      <c r="B121" s="3"/>
      <c r="C121" s="3" t="s">
        <v>105</v>
      </c>
      <c r="D121" s="16" t="s">
        <v>81</v>
      </c>
      <c r="E121" s="10">
        <v>5000</v>
      </c>
      <c r="F121" s="10">
        <v>30000</v>
      </c>
      <c r="G121" s="3"/>
      <c r="H121" s="3"/>
      <c r="I121" s="3"/>
      <c r="J121" s="3" t="s">
        <v>73</v>
      </c>
      <c r="K121" s="3" t="s">
        <v>99</v>
      </c>
      <c r="L121" s="10">
        <v>5000</v>
      </c>
      <c r="M121" s="10">
        <v>25000</v>
      </c>
    </row>
    <row r="122" spans="1:13" s="2" customFormat="1" ht="18.75" customHeight="1">
      <c r="A122" s="3"/>
      <c r="B122" s="3"/>
      <c r="C122" s="3" t="s">
        <v>77</v>
      </c>
      <c r="D122" s="3"/>
      <c r="E122" s="10"/>
      <c r="F122" s="10">
        <v>5000</v>
      </c>
      <c r="G122" s="3"/>
      <c r="H122" s="3"/>
      <c r="I122" s="3"/>
      <c r="J122" s="3" t="s">
        <v>98</v>
      </c>
      <c r="K122" s="3"/>
      <c r="L122" s="10"/>
      <c r="M122" s="10">
        <v>10000</v>
      </c>
    </row>
    <row r="123" spans="1:13" s="2" customFormat="1" ht="18.75" customHeight="1">
      <c r="A123" s="3"/>
      <c r="B123" s="3"/>
      <c r="C123" s="3"/>
      <c r="D123" s="3"/>
      <c r="E123" s="10"/>
      <c r="F123" s="10"/>
      <c r="G123" s="3"/>
      <c r="H123" s="3"/>
      <c r="I123" s="3"/>
      <c r="J123" s="3" t="s">
        <v>107</v>
      </c>
      <c r="K123" s="3"/>
      <c r="L123" s="10"/>
      <c r="M123" s="10">
        <v>5000</v>
      </c>
    </row>
    <row r="124" spans="1:13" s="2" customFormat="1" ht="18.75" customHeight="1">
      <c r="A124" s="3"/>
      <c r="B124" s="3"/>
      <c r="C124" s="3"/>
      <c r="D124" s="3"/>
      <c r="E124" s="10"/>
      <c r="F124" s="10"/>
      <c r="G124" s="3"/>
      <c r="H124" s="3"/>
      <c r="I124" s="3"/>
      <c r="J124" s="3"/>
      <c r="K124" s="3"/>
      <c r="L124" s="10"/>
      <c r="M124" s="10">
        <f>L124*K124</f>
        <v>0</v>
      </c>
    </row>
    <row r="125" spans="1:13" s="2" customFormat="1" ht="18.75" customHeight="1">
      <c r="A125" s="3"/>
      <c r="B125" s="3"/>
      <c r="C125" s="3"/>
      <c r="D125" s="3"/>
      <c r="E125" s="10"/>
      <c r="F125" s="10">
        <f>E125*D125</f>
        <v>0</v>
      </c>
      <c r="G125" s="3"/>
      <c r="H125" s="3"/>
      <c r="I125" s="3"/>
      <c r="J125" s="3"/>
      <c r="K125" s="3"/>
      <c r="L125" s="10"/>
      <c r="M125" s="10">
        <f>L125*K125</f>
        <v>0</v>
      </c>
    </row>
    <row r="126" spans="1:13" s="2" customFormat="1" ht="18.75" customHeight="1">
      <c r="A126" s="3"/>
      <c r="B126" s="3"/>
      <c r="C126" s="3"/>
      <c r="D126" s="3"/>
      <c r="E126" s="3"/>
      <c r="F126" s="10"/>
      <c r="G126" s="3"/>
      <c r="H126" s="3"/>
      <c r="I126" s="3"/>
      <c r="J126" s="3"/>
      <c r="K126" s="3"/>
      <c r="L126" s="3"/>
      <c r="M126" s="10"/>
    </row>
    <row r="127" spans="1:13" s="2" customFormat="1" ht="18.75" customHeight="1">
      <c r="A127" s="3"/>
      <c r="B127" s="3"/>
      <c r="C127" s="3"/>
      <c r="D127" s="3"/>
      <c r="E127" s="3" t="s">
        <v>31</v>
      </c>
      <c r="F127" s="12">
        <f>20*14000+3800</f>
        <v>283800</v>
      </c>
      <c r="G127" s="3"/>
      <c r="H127" s="3"/>
      <c r="I127" s="3"/>
      <c r="J127" s="3"/>
      <c r="K127" s="3"/>
      <c r="L127" s="3" t="s">
        <v>31</v>
      </c>
      <c r="M127" s="12">
        <f>20*14000+11400</f>
        <v>291400</v>
      </c>
    </row>
    <row r="128" spans="1:13" s="2" customFormat="1" ht="18.75" customHeight="1">
      <c r="A128" s="3"/>
      <c r="B128" s="3"/>
      <c r="C128" s="3"/>
      <c r="D128" s="3"/>
      <c r="E128" s="3" t="s">
        <v>30</v>
      </c>
      <c r="F128" s="12">
        <f>SUM(F114:F125)</f>
        <v>272400</v>
      </c>
      <c r="G128" s="3"/>
      <c r="H128" s="3"/>
      <c r="I128" s="3"/>
      <c r="J128" s="3"/>
      <c r="K128" s="3"/>
      <c r="L128" s="3" t="s">
        <v>30</v>
      </c>
      <c r="M128" s="12">
        <f>SUM(M114:M125)</f>
        <v>284400</v>
      </c>
    </row>
    <row r="129" spans="1:13" s="2" customFormat="1" ht="18.75" customHeight="1">
      <c r="A129" s="3"/>
      <c r="B129" s="3"/>
      <c r="C129" s="3"/>
      <c r="D129" s="3"/>
      <c r="E129" s="3" t="s">
        <v>29</v>
      </c>
      <c r="F129" s="12">
        <f>F127-F128</f>
        <v>11400</v>
      </c>
      <c r="G129" s="3"/>
      <c r="H129" s="3"/>
      <c r="I129" s="3"/>
      <c r="J129" s="3"/>
      <c r="K129" s="3"/>
      <c r="L129" s="3" t="s">
        <v>29</v>
      </c>
      <c r="M129" s="12">
        <f>M127-M128</f>
        <v>7000</v>
      </c>
    </row>
    <row r="130" spans="1:13" s="7" customFormat="1" ht="18.75" customHeight="1">
      <c r="A130" s="19"/>
      <c r="B130" s="19"/>
      <c r="C130" s="71" t="s">
        <v>32</v>
      </c>
      <c r="D130" s="71"/>
      <c r="E130" s="71"/>
      <c r="F130" s="71"/>
      <c r="G130" s="19"/>
      <c r="H130" s="19"/>
      <c r="I130" s="19"/>
      <c r="J130" s="71" t="s">
        <v>32</v>
      </c>
      <c r="K130" s="71"/>
      <c r="L130" s="71"/>
      <c r="M130" s="71"/>
    </row>
    <row r="131" spans="1:13" s="2" customFormat="1" ht="18.75" customHeight="1">
      <c r="A131" s="19"/>
      <c r="B131" s="19"/>
      <c r="C131" s="20"/>
      <c r="D131" s="20"/>
      <c r="E131" s="20"/>
      <c r="F131" s="20"/>
      <c r="G131" s="19"/>
      <c r="H131" s="19"/>
      <c r="I131" s="19"/>
      <c r="J131" s="20"/>
      <c r="K131" s="20"/>
      <c r="L131" s="20"/>
      <c r="M131" s="20"/>
    </row>
    <row r="132" spans="3:13" s="19" customFormat="1" ht="18.75" customHeight="1">
      <c r="C132" s="20"/>
      <c r="D132" s="20"/>
      <c r="E132" s="20"/>
      <c r="F132" s="20"/>
      <c r="J132" s="20"/>
      <c r="K132" s="20"/>
      <c r="L132" s="20"/>
      <c r="M132" s="20"/>
    </row>
    <row r="133" spans="3:13" s="19" customFormat="1" ht="18.75" customHeight="1">
      <c r="C133" s="72" t="str">
        <f>C106</f>
        <v>Nguyễn Thị Hồi Hương</v>
      </c>
      <c r="D133" s="72"/>
      <c r="E133" s="72"/>
      <c r="F133" s="72"/>
      <c r="J133" s="72" t="str">
        <f>C133</f>
        <v>Nguyễn Thị Hồi Hương</v>
      </c>
      <c r="K133" s="72"/>
      <c r="L133" s="72"/>
      <c r="M133" s="72"/>
    </row>
    <row r="136" s="17" customFormat="1" ht="11.25" customHeight="1"/>
    <row r="137" spans="1:13" s="17" customFormat="1" ht="24.75" customHeight="1">
      <c r="A137" s="65" t="s">
        <v>11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1:13" s="17" customFormat="1" ht="14.25" customHeight="1">
      <c r="A138" s="18"/>
      <c r="B138" s="18"/>
      <c r="C138" s="18"/>
      <c r="D138" s="18"/>
      <c r="E138" s="18"/>
      <c r="F138" s="18"/>
      <c r="H138" s="18"/>
      <c r="I138" s="18"/>
      <c r="J138" s="18"/>
      <c r="K138" s="18"/>
      <c r="L138" s="18"/>
      <c r="M138" s="18"/>
    </row>
    <row r="139" spans="1:13" s="2" customFormat="1" ht="18.75" customHeight="1">
      <c r="A139" s="29" t="s">
        <v>13</v>
      </c>
      <c r="B139" s="29" t="s">
        <v>14</v>
      </c>
      <c r="C139" s="29" t="s">
        <v>16</v>
      </c>
      <c r="D139" s="29" t="s">
        <v>18</v>
      </c>
      <c r="E139" s="29" t="s">
        <v>20</v>
      </c>
      <c r="F139" s="29" t="s">
        <v>22</v>
      </c>
      <c r="G139" s="28"/>
      <c r="H139" s="29" t="s">
        <v>13</v>
      </c>
      <c r="I139" s="29" t="s">
        <v>14</v>
      </c>
      <c r="J139" s="29" t="s">
        <v>16</v>
      </c>
      <c r="K139" s="29" t="s">
        <v>18</v>
      </c>
      <c r="L139" s="29" t="s">
        <v>20</v>
      </c>
      <c r="M139" s="29" t="s">
        <v>22</v>
      </c>
    </row>
    <row r="140" spans="1:13" s="2" customFormat="1" ht="18.75" customHeight="1">
      <c r="A140" s="24" t="s">
        <v>12</v>
      </c>
      <c r="B140" s="24" t="s">
        <v>15</v>
      </c>
      <c r="C140" s="24" t="s">
        <v>17</v>
      </c>
      <c r="D140" s="24" t="s">
        <v>19</v>
      </c>
      <c r="E140" s="24" t="s">
        <v>21</v>
      </c>
      <c r="F140" s="24" t="s">
        <v>23</v>
      </c>
      <c r="G140" s="7"/>
      <c r="H140" s="24" t="s">
        <v>12</v>
      </c>
      <c r="I140" s="24" t="s">
        <v>15</v>
      </c>
      <c r="J140" s="24" t="s">
        <v>17</v>
      </c>
      <c r="K140" s="24" t="s">
        <v>19</v>
      </c>
      <c r="L140" s="24" t="s">
        <v>21</v>
      </c>
      <c r="M140" s="24" t="s">
        <v>23</v>
      </c>
    </row>
    <row r="141" spans="1:13" s="2" customFormat="1" ht="18.75" customHeight="1">
      <c r="A141" s="25" t="s">
        <v>121</v>
      </c>
      <c r="B141" s="23">
        <v>20</v>
      </c>
      <c r="C141" s="23" t="s">
        <v>24</v>
      </c>
      <c r="D141" s="26">
        <v>3.2</v>
      </c>
      <c r="E141" s="27">
        <v>13500</v>
      </c>
      <c r="F141" s="27">
        <f aca="true" t="shared" si="10" ref="F141:F146">E141*D141</f>
        <v>43200</v>
      </c>
      <c r="G141" s="23"/>
      <c r="H141" s="25" t="s">
        <v>122</v>
      </c>
      <c r="I141" s="23">
        <v>20</v>
      </c>
      <c r="J141" s="23" t="s">
        <v>24</v>
      </c>
      <c r="K141" s="26">
        <v>3.2</v>
      </c>
      <c r="L141" s="27">
        <v>13500</v>
      </c>
      <c r="M141" s="27">
        <f aca="true" t="shared" si="11" ref="M141:M148">L141*K141</f>
        <v>43200</v>
      </c>
    </row>
    <row r="142" spans="1:13" s="2" customFormat="1" ht="18.75" customHeight="1">
      <c r="A142" s="3"/>
      <c r="B142" s="3"/>
      <c r="C142" s="11" t="s">
        <v>25</v>
      </c>
      <c r="D142" s="3">
        <v>0.2</v>
      </c>
      <c r="E142" s="10">
        <v>38000</v>
      </c>
      <c r="F142" s="10">
        <f t="shared" si="10"/>
        <v>7600</v>
      </c>
      <c r="G142" s="3"/>
      <c r="H142" s="3"/>
      <c r="I142" s="3"/>
      <c r="J142" s="11" t="s">
        <v>25</v>
      </c>
      <c r="K142" s="3">
        <v>0.2</v>
      </c>
      <c r="L142" s="10">
        <v>38000</v>
      </c>
      <c r="M142" s="10">
        <f t="shared" si="11"/>
        <v>7600</v>
      </c>
    </row>
    <row r="143" spans="1:13" s="2" customFormat="1" ht="18.75" customHeight="1">
      <c r="A143" s="3"/>
      <c r="B143" s="3"/>
      <c r="C143" s="3" t="s">
        <v>26</v>
      </c>
      <c r="D143" s="3">
        <v>0.1</v>
      </c>
      <c r="E143" s="10">
        <v>36000</v>
      </c>
      <c r="F143" s="10">
        <f t="shared" si="10"/>
        <v>3600</v>
      </c>
      <c r="G143" s="3"/>
      <c r="H143" s="3"/>
      <c r="I143" s="3"/>
      <c r="J143" s="3" t="s">
        <v>26</v>
      </c>
      <c r="K143" s="3">
        <v>0.1</v>
      </c>
      <c r="L143" s="10">
        <v>36000</v>
      </c>
      <c r="M143" s="10">
        <f t="shared" si="11"/>
        <v>3600</v>
      </c>
    </row>
    <row r="144" spans="1:13" s="2" customFormat="1" ht="18.75" customHeight="1">
      <c r="A144" s="3"/>
      <c r="B144" s="3"/>
      <c r="C144" s="11" t="s">
        <v>27</v>
      </c>
      <c r="D144" s="3">
        <v>0.1</v>
      </c>
      <c r="E144" s="10">
        <v>22000</v>
      </c>
      <c r="F144" s="10">
        <f t="shared" si="10"/>
        <v>2200</v>
      </c>
      <c r="G144" s="3"/>
      <c r="H144" s="3"/>
      <c r="I144" s="3"/>
      <c r="J144" s="11" t="s">
        <v>27</v>
      </c>
      <c r="K144" s="3">
        <v>0.2</v>
      </c>
      <c r="L144" s="10">
        <v>22000</v>
      </c>
      <c r="M144" s="10">
        <f t="shared" si="11"/>
        <v>4400</v>
      </c>
    </row>
    <row r="145" spans="1:13" s="2" customFormat="1" ht="18.75" customHeight="1">
      <c r="A145" s="3"/>
      <c r="B145" s="3"/>
      <c r="C145" s="3" t="s">
        <v>28</v>
      </c>
      <c r="D145" s="3">
        <v>0.8</v>
      </c>
      <c r="E145" s="10">
        <v>26000</v>
      </c>
      <c r="F145" s="10">
        <f t="shared" si="10"/>
        <v>20800</v>
      </c>
      <c r="G145" s="3"/>
      <c r="H145" s="3"/>
      <c r="I145" s="3"/>
      <c r="J145" s="3" t="s">
        <v>28</v>
      </c>
      <c r="K145" s="3">
        <v>0.8</v>
      </c>
      <c r="L145" s="10">
        <v>26000</v>
      </c>
      <c r="M145" s="10">
        <f t="shared" si="11"/>
        <v>20800</v>
      </c>
    </row>
    <row r="146" spans="1:13" s="2" customFormat="1" ht="18.75" customHeight="1">
      <c r="A146" s="3"/>
      <c r="B146" s="3"/>
      <c r="C146" s="22" t="s">
        <v>76</v>
      </c>
      <c r="D146" s="16">
        <v>1.8</v>
      </c>
      <c r="E146" s="10">
        <v>90000</v>
      </c>
      <c r="F146" s="10">
        <f t="shared" si="10"/>
        <v>162000</v>
      </c>
      <c r="G146" s="3"/>
      <c r="H146" s="3"/>
      <c r="I146" s="3"/>
      <c r="J146" s="3" t="s">
        <v>86</v>
      </c>
      <c r="K146" s="16">
        <v>1</v>
      </c>
      <c r="L146" s="10">
        <v>50000</v>
      </c>
      <c r="M146" s="10">
        <f t="shared" si="11"/>
        <v>50000</v>
      </c>
    </row>
    <row r="147" spans="1:13" s="2" customFormat="1" ht="18.75" customHeight="1">
      <c r="A147" s="3"/>
      <c r="B147" s="3"/>
      <c r="C147" s="3" t="s">
        <v>90</v>
      </c>
      <c r="D147" s="16" t="s">
        <v>92</v>
      </c>
      <c r="E147" s="10">
        <v>20000</v>
      </c>
      <c r="F147" s="10">
        <v>20000</v>
      </c>
      <c r="G147" s="3"/>
      <c r="H147" s="3"/>
      <c r="I147" s="3"/>
      <c r="J147" s="3" t="s">
        <v>87</v>
      </c>
      <c r="K147" s="16">
        <v>3</v>
      </c>
      <c r="L147" s="10">
        <v>20000</v>
      </c>
      <c r="M147" s="10">
        <f t="shared" si="11"/>
        <v>60000</v>
      </c>
    </row>
    <row r="148" spans="1:13" s="2" customFormat="1" ht="18.75" customHeight="1">
      <c r="A148" s="3"/>
      <c r="B148" s="3"/>
      <c r="C148" s="3" t="s">
        <v>75</v>
      </c>
      <c r="D148" s="3">
        <v>1</v>
      </c>
      <c r="E148" s="10">
        <v>15000</v>
      </c>
      <c r="F148" s="10">
        <v>15000</v>
      </c>
      <c r="G148" s="3"/>
      <c r="H148" s="3"/>
      <c r="I148" s="3"/>
      <c r="J148" s="3" t="s">
        <v>88</v>
      </c>
      <c r="K148" s="3">
        <v>1.5</v>
      </c>
      <c r="L148" s="10">
        <v>60000</v>
      </c>
      <c r="M148" s="10">
        <f t="shared" si="11"/>
        <v>90000</v>
      </c>
    </row>
    <row r="149" spans="1:13" s="2" customFormat="1" ht="18.75" customHeight="1">
      <c r="A149" s="3"/>
      <c r="B149" s="3"/>
      <c r="C149" s="3" t="s">
        <v>91</v>
      </c>
      <c r="D149" s="3"/>
      <c r="E149" s="10"/>
      <c r="F149" s="10">
        <v>8000</v>
      </c>
      <c r="G149" s="3"/>
      <c r="H149" s="3"/>
      <c r="I149" s="3"/>
      <c r="J149" s="3" t="s">
        <v>80</v>
      </c>
      <c r="K149" s="3"/>
      <c r="L149" s="10"/>
      <c r="M149" s="10">
        <v>5000</v>
      </c>
    </row>
    <row r="150" spans="1:13" s="2" customFormat="1" ht="18.75" customHeight="1">
      <c r="A150" s="3"/>
      <c r="B150" s="3"/>
      <c r="C150" s="3"/>
      <c r="D150" s="3"/>
      <c r="E150" s="10"/>
      <c r="F150" s="10"/>
      <c r="G150" s="3"/>
      <c r="H150" s="3"/>
      <c r="I150" s="3"/>
      <c r="J150" s="3"/>
      <c r="K150" s="3"/>
      <c r="L150" s="10"/>
      <c r="M150" s="10"/>
    </row>
    <row r="151" spans="1:13" s="2" customFormat="1" ht="18.75" customHeight="1">
      <c r="A151" s="3"/>
      <c r="B151" s="3"/>
      <c r="C151" s="3"/>
      <c r="D151" s="3"/>
      <c r="E151" s="10"/>
      <c r="F151" s="10"/>
      <c r="G151" s="3"/>
      <c r="H151" s="3"/>
      <c r="I151" s="3"/>
      <c r="J151" s="3"/>
      <c r="K151" s="3"/>
      <c r="L151" s="10"/>
      <c r="M151" s="10">
        <f>L151*K151</f>
        <v>0</v>
      </c>
    </row>
    <row r="152" spans="1:13" s="2" customFormat="1" ht="18.75" customHeight="1">
      <c r="A152" s="3"/>
      <c r="B152" s="3"/>
      <c r="C152" s="3"/>
      <c r="D152" s="3"/>
      <c r="E152" s="10"/>
      <c r="F152" s="10">
        <f>E152*D152</f>
        <v>0</v>
      </c>
      <c r="G152" s="3"/>
      <c r="H152" s="3"/>
      <c r="I152" s="3"/>
      <c r="J152" s="3"/>
      <c r="K152" s="3"/>
      <c r="L152" s="10"/>
      <c r="M152" s="10">
        <f>L152*K152</f>
        <v>0</v>
      </c>
    </row>
    <row r="153" spans="1:13" s="2" customFormat="1" ht="18.75" customHeight="1">
      <c r="A153" s="3"/>
      <c r="B153" s="3"/>
      <c r="C153" s="3"/>
      <c r="D153" s="3"/>
      <c r="E153" s="3"/>
      <c r="F153" s="10"/>
      <c r="G153" s="3"/>
      <c r="H153" s="3"/>
      <c r="I153" s="3"/>
      <c r="J153" s="3"/>
      <c r="K153" s="3"/>
      <c r="L153" s="3"/>
      <c r="M153" s="10"/>
    </row>
    <row r="154" spans="1:13" s="2" customFormat="1" ht="18.75" customHeight="1">
      <c r="A154" s="3"/>
      <c r="B154" s="3"/>
      <c r="C154" s="3"/>
      <c r="D154" s="3"/>
      <c r="E154" s="3" t="s">
        <v>31</v>
      </c>
      <c r="F154" s="12">
        <f>20*14000+7000</f>
        <v>287000</v>
      </c>
      <c r="G154" s="3"/>
      <c r="H154" s="3"/>
      <c r="I154" s="3"/>
      <c r="J154" s="3"/>
      <c r="K154" s="3"/>
      <c r="L154" s="3" t="s">
        <v>31</v>
      </c>
      <c r="M154" s="12">
        <f>20*14000+4600</f>
        <v>284600</v>
      </c>
    </row>
    <row r="155" spans="1:13" s="2" customFormat="1" ht="18.75" customHeight="1">
      <c r="A155" s="3"/>
      <c r="B155" s="3"/>
      <c r="C155" s="3"/>
      <c r="D155" s="3"/>
      <c r="E155" s="3" t="s">
        <v>30</v>
      </c>
      <c r="F155" s="12">
        <f>SUM(F141:F152)</f>
        <v>282400</v>
      </c>
      <c r="G155" s="3"/>
      <c r="H155" s="3"/>
      <c r="I155" s="3"/>
      <c r="J155" s="3"/>
      <c r="K155" s="3"/>
      <c r="L155" s="3" t="s">
        <v>30</v>
      </c>
      <c r="M155" s="12">
        <f>SUM(M141:M152)</f>
        <v>284600</v>
      </c>
    </row>
    <row r="156" spans="1:13" s="2" customFormat="1" ht="18.75" customHeight="1">
      <c r="A156" s="3"/>
      <c r="B156" s="3"/>
      <c r="C156" s="3"/>
      <c r="D156" s="3"/>
      <c r="E156" s="3" t="s">
        <v>29</v>
      </c>
      <c r="F156" s="12">
        <f>F154-F155</f>
        <v>4600</v>
      </c>
      <c r="G156" s="3"/>
      <c r="H156" s="3"/>
      <c r="I156" s="3"/>
      <c r="J156" s="3"/>
      <c r="K156" s="3"/>
      <c r="L156" s="3" t="s">
        <v>29</v>
      </c>
      <c r="M156" s="12">
        <f>M154-M155</f>
        <v>0</v>
      </c>
    </row>
    <row r="157" spans="1:13" s="7" customFormat="1" ht="18.75" customHeight="1">
      <c r="A157" s="19"/>
      <c r="B157" s="19"/>
      <c r="C157" s="71" t="s">
        <v>32</v>
      </c>
      <c r="D157" s="71"/>
      <c r="E157" s="71"/>
      <c r="F157" s="71"/>
      <c r="G157" s="19"/>
      <c r="H157" s="19"/>
      <c r="I157" s="19"/>
      <c r="J157" s="71" t="s">
        <v>32</v>
      </c>
      <c r="K157" s="71"/>
      <c r="L157" s="71"/>
      <c r="M157" s="71"/>
    </row>
    <row r="158" spans="1:13" s="2" customFormat="1" ht="18.75" customHeight="1">
      <c r="A158" s="19"/>
      <c r="B158" s="19"/>
      <c r="C158" s="20"/>
      <c r="D158" s="20"/>
      <c r="E158" s="20"/>
      <c r="F158" s="20"/>
      <c r="G158" s="19"/>
      <c r="H158" s="19"/>
      <c r="I158" s="19"/>
      <c r="J158" s="20"/>
      <c r="K158" s="20"/>
      <c r="L158" s="20"/>
      <c r="M158" s="20"/>
    </row>
    <row r="159" spans="3:13" s="19" customFormat="1" ht="18.75" customHeight="1">
      <c r="C159" s="20"/>
      <c r="D159" s="20"/>
      <c r="E159" s="20"/>
      <c r="F159" s="20"/>
      <c r="J159" s="20"/>
      <c r="K159" s="20"/>
      <c r="L159" s="20"/>
      <c r="M159" s="20"/>
    </row>
    <row r="160" spans="3:13" s="19" customFormat="1" ht="18.75" customHeight="1">
      <c r="C160" s="72" t="str">
        <f>J133</f>
        <v>Nguyễn Thị Hồi Hương</v>
      </c>
      <c r="D160" s="72"/>
      <c r="E160" s="72"/>
      <c r="F160" s="72"/>
      <c r="J160" s="72" t="s">
        <v>123</v>
      </c>
      <c r="K160" s="72"/>
      <c r="L160" s="72"/>
      <c r="M160" s="72"/>
    </row>
  </sheetData>
  <sheetProtection/>
  <mergeCells count="30">
    <mergeCell ref="A110:M110"/>
    <mergeCell ref="C130:F130"/>
    <mergeCell ref="J130:M130"/>
    <mergeCell ref="C133:F133"/>
    <mergeCell ref="J133:M133"/>
    <mergeCell ref="A137:M137"/>
    <mergeCell ref="C157:F157"/>
    <mergeCell ref="J157:M157"/>
    <mergeCell ref="C160:F160"/>
    <mergeCell ref="J160:M160"/>
    <mergeCell ref="A56:M56"/>
    <mergeCell ref="C76:F76"/>
    <mergeCell ref="J76:M76"/>
    <mergeCell ref="C79:F79"/>
    <mergeCell ref="J79:M79"/>
    <mergeCell ref="A83:M83"/>
    <mergeCell ref="C103:F103"/>
    <mergeCell ref="J103:M103"/>
    <mergeCell ref="C106:F106"/>
    <mergeCell ref="J106:M106"/>
    <mergeCell ref="A29:M29"/>
    <mergeCell ref="C49:F49"/>
    <mergeCell ref="J49:M49"/>
    <mergeCell ref="C52:F52"/>
    <mergeCell ref="J52:M52"/>
    <mergeCell ref="J22:M22"/>
    <mergeCell ref="J25:M25"/>
    <mergeCell ref="A2:M2"/>
    <mergeCell ref="C22:F22"/>
    <mergeCell ref="C25:F25"/>
  </mergeCells>
  <printOptions/>
  <pageMargins left="0.91" right="0.26" top="0.77" bottom="0.6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selection activeCell="A5" sqref="A5:IV25"/>
    </sheetView>
  </sheetViews>
  <sheetFormatPr defaultColWidth="9.140625" defaultRowHeight="18" customHeight="1"/>
  <cols>
    <col min="1" max="1" width="9.00390625" style="13" customWidth="1"/>
    <col min="2" max="2" width="23.421875" style="13" customWidth="1"/>
    <col min="3" max="3" width="9.00390625" style="13" customWidth="1"/>
    <col min="4" max="4" width="23.421875" style="13" customWidth="1"/>
    <col min="5" max="5" width="4.57421875" style="13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2:8" ht="23.25" customHeight="1">
      <c r="B1" s="73" t="s">
        <v>134</v>
      </c>
      <c r="C1" s="74"/>
      <c r="D1" s="74"/>
      <c r="E1" s="74"/>
      <c r="F1" s="74"/>
      <c r="G1" s="74"/>
      <c r="H1" s="74"/>
    </row>
    <row r="2" ht="10.5" customHeight="1" hidden="1"/>
    <row r="3" spans="1:9" ht="12" customHeight="1">
      <c r="A3" s="75" t="s">
        <v>135</v>
      </c>
      <c r="B3" s="75"/>
      <c r="C3" s="75"/>
      <c r="D3" s="75"/>
      <c r="F3" s="75" t="s">
        <v>136</v>
      </c>
      <c r="G3" s="75"/>
      <c r="H3" s="75"/>
      <c r="I3" s="75"/>
    </row>
    <row r="4" ht="11.25" customHeight="1"/>
    <row r="5" spans="1:9" ht="19.5" customHeight="1">
      <c r="A5" s="8" t="s">
        <v>70</v>
      </c>
      <c r="B5" s="8" t="s">
        <v>71</v>
      </c>
      <c r="C5" s="8" t="s">
        <v>72</v>
      </c>
      <c r="D5" s="8" t="s">
        <v>71</v>
      </c>
      <c r="F5" s="8" t="s">
        <v>70</v>
      </c>
      <c r="G5" s="8" t="s">
        <v>71</v>
      </c>
      <c r="H5" s="8" t="s">
        <v>72</v>
      </c>
      <c r="I5" s="8" t="s">
        <v>71</v>
      </c>
    </row>
    <row r="6" spans="1:9" ht="19.5" customHeight="1">
      <c r="A6" s="68">
        <v>2</v>
      </c>
      <c r="B6" s="39" t="s">
        <v>128</v>
      </c>
      <c r="C6" s="68">
        <v>5</v>
      </c>
      <c r="D6" s="41" t="s">
        <v>125</v>
      </c>
      <c r="F6" s="68">
        <v>2</v>
      </c>
      <c r="G6" s="41" t="s">
        <v>129</v>
      </c>
      <c r="H6" s="68">
        <v>5</v>
      </c>
      <c r="I6" s="41" t="s">
        <v>127</v>
      </c>
    </row>
    <row r="7" spans="1:9" ht="19.5" customHeight="1">
      <c r="A7" s="68"/>
      <c r="B7" s="40" t="s">
        <v>164</v>
      </c>
      <c r="C7" s="68"/>
      <c r="D7" s="42" t="s">
        <v>165</v>
      </c>
      <c r="F7" s="68"/>
      <c r="G7" s="42" t="s">
        <v>167</v>
      </c>
      <c r="H7" s="68"/>
      <c r="I7" s="42" t="s">
        <v>168</v>
      </c>
    </row>
    <row r="8" spans="1:9" ht="19.5" customHeight="1">
      <c r="A8" s="68"/>
      <c r="B8" s="38" t="s">
        <v>170</v>
      </c>
      <c r="C8" s="68"/>
      <c r="D8" s="34" t="s">
        <v>163</v>
      </c>
      <c r="F8" s="68"/>
      <c r="G8" s="38" t="s">
        <v>170</v>
      </c>
      <c r="H8" s="68"/>
      <c r="I8" s="34" t="s">
        <v>155</v>
      </c>
    </row>
    <row r="9" spans="1:9" ht="19.5" customHeight="1">
      <c r="A9" s="68"/>
      <c r="B9" s="38" t="s">
        <v>172</v>
      </c>
      <c r="C9" s="68"/>
      <c r="D9" s="34" t="s">
        <v>144</v>
      </c>
      <c r="F9" s="68"/>
      <c r="G9" s="38" t="s">
        <v>171</v>
      </c>
      <c r="H9" s="68"/>
      <c r="I9" s="34" t="s">
        <v>157</v>
      </c>
    </row>
    <row r="10" spans="1:9" ht="19.5" customHeight="1">
      <c r="A10" s="68"/>
      <c r="B10" s="38" t="s">
        <v>143</v>
      </c>
      <c r="C10" s="68"/>
      <c r="D10" s="34" t="s">
        <v>166</v>
      </c>
      <c r="F10" s="68"/>
      <c r="G10" s="34" t="s">
        <v>147</v>
      </c>
      <c r="H10" s="68"/>
      <c r="I10" s="34" t="s">
        <v>169</v>
      </c>
    </row>
    <row r="11" spans="1:9" ht="19.5" customHeight="1">
      <c r="A11" s="68"/>
      <c r="B11" s="38" t="s">
        <v>145</v>
      </c>
      <c r="C11" s="68"/>
      <c r="D11" s="34" t="s">
        <v>146</v>
      </c>
      <c r="F11" s="68"/>
      <c r="G11" s="34" t="s">
        <v>150</v>
      </c>
      <c r="H11" s="68"/>
      <c r="I11" s="34" t="s">
        <v>156</v>
      </c>
    </row>
    <row r="12" spans="1:9" ht="19.5" customHeight="1">
      <c r="A12" s="68"/>
      <c r="B12" s="38" t="s">
        <v>146</v>
      </c>
      <c r="C12" s="68"/>
      <c r="F12" s="68"/>
      <c r="G12" s="34" t="s">
        <v>148</v>
      </c>
      <c r="H12" s="68"/>
      <c r="I12" s="34"/>
    </row>
    <row r="13" spans="1:9" ht="19.5" customHeight="1">
      <c r="A13" s="68"/>
      <c r="B13" s="37" t="s">
        <v>144</v>
      </c>
      <c r="C13" s="68"/>
      <c r="D13" s="32"/>
      <c r="F13" s="68"/>
      <c r="G13" s="32" t="s">
        <v>149</v>
      </c>
      <c r="H13" s="68"/>
      <c r="I13" s="32"/>
    </row>
    <row r="14" spans="1:9" ht="19.5" customHeight="1">
      <c r="A14" s="68">
        <v>3</v>
      </c>
      <c r="B14" s="41" t="s">
        <v>131</v>
      </c>
      <c r="C14" s="68">
        <v>6</v>
      </c>
      <c r="D14" s="41" t="s">
        <v>133</v>
      </c>
      <c r="F14" s="68">
        <v>3</v>
      </c>
      <c r="G14" s="41" t="s">
        <v>125</v>
      </c>
      <c r="H14" s="68">
        <v>6</v>
      </c>
      <c r="I14" s="41" t="s">
        <v>141</v>
      </c>
    </row>
    <row r="15" spans="1:9" ht="19.5" customHeight="1">
      <c r="A15" s="68"/>
      <c r="B15" s="42" t="s">
        <v>138</v>
      </c>
      <c r="C15" s="68"/>
      <c r="D15" s="41" t="s">
        <v>105</v>
      </c>
      <c r="F15" s="68"/>
      <c r="G15" s="43" t="s">
        <v>124</v>
      </c>
      <c r="H15" s="68"/>
      <c r="I15" s="42" t="s">
        <v>173</v>
      </c>
    </row>
    <row r="16" spans="1:9" ht="19.5" customHeight="1">
      <c r="A16" s="68"/>
      <c r="B16" s="36" t="s">
        <v>158</v>
      </c>
      <c r="C16" s="68"/>
      <c r="D16" s="33" t="s">
        <v>160</v>
      </c>
      <c r="F16" s="68"/>
      <c r="G16" s="34" t="s">
        <v>163</v>
      </c>
      <c r="H16" s="68"/>
      <c r="I16" s="34" t="s">
        <v>185</v>
      </c>
    </row>
    <row r="17" spans="1:9" ht="19.5" customHeight="1">
      <c r="A17" s="68"/>
      <c r="B17" s="36" t="s">
        <v>159</v>
      </c>
      <c r="C17" s="68"/>
      <c r="D17" s="33" t="s">
        <v>162</v>
      </c>
      <c r="F17" s="68"/>
      <c r="G17" s="34" t="s">
        <v>144</v>
      </c>
      <c r="H17" s="68"/>
      <c r="I17" s="34" t="s">
        <v>151</v>
      </c>
    </row>
    <row r="18" spans="1:9" ht="19.5" customHeight="1">
      <c r="A18" s="68"/>
      <c r="B18" s="37" t="s">
        <v>174</v>
      </c>
      <c r="C18" s="68"/>
      <c r="D18" s="33" t="s">
        <v>161</v>
      </c>
      <c r="F18" s="68"/>
      <c r="G18" s="34" t="s">
        <v>166</v>
      </c>
      <c r="H18" s="68"/>
      <c r="I18" s="34" t="s">
        <v>153</v>
      </c>
    </row>
    <row r="19" spans="1:9" ht="19.5" customHeight="1">
      <c r="A19" s="68"/>
      <c r="B19" s="36" t="s">
        <v>175</v>
      </c>
      <c r="C19" s="68"/>
      <c r="D19" s="33" t="s">
        <v>175</v>
      </c>
      <c r="F19" s="68"/>
      <c r="G19" s="34" t="s">
        <v>146</v>
      </c>
      <c r="H19" s="68"/>
      <c r="I19" s="34" t="s">
        <v>152</v>
      </c>
    </row>
    <row r="20" spans="1:9" ht="19.5" customHeight="1">
      <c r="A20" s="68">
        <v>4</v>
      </c>
      <c r="B20" s="41" t="s">
        <v>132</v>
      </c>
      <c r="C20" s="68">
        <v>7</v>
      </c>
      <c r="D20" s="44" t="s">
        <v>130</v>
      </c>
      <c r="F20" s="68">
        <v>4</v>
      </c>
      <c r="G20" s="41" t="s">
        <v>126</v>
      </c>
      <c r="H20" s="68">
        <v>7</v>
      </c>
      <c r="I20" s="44" t="s">
        <v>154</v>
      </c>
    </row>
    <row r="21" spans="1:9" ht="19.5" customHeight="1">
      <c r="A21" s="68"/>
      <c r="B21" s="43" t="s">
        <v>137</v>
      </c>
      <c r="C21" s="68"/>
      <c r="D21" s="44" t="s">
        <v>139</v>
      </c>
      <c r="F21" s="68"/>
      <c r="G21" s="43" t="s">
        <v>140</v>
      </c>
      <c r="H21" s="68"/>
      <c r="I21" s="44" t="s">
        <v>142</v>
      </c>
    </row>
    <row r="22" spans="1:9" ht="19.5" customHeight="1">
      <c r="A22" s="68"/>
      <c r="B22" s="36" t="s">
        <v>184</v>
      </c>
      <c r="C22" s="68"/>
      <c r="D22" s="35" t="s">
        <v>181</v>
      </c>
      <c r="F22" s="68"/>
      <c r="G22" s="36" t="s">
        <v>179</v>
      </c>
      <c r="H22" s="68"/>
      <c r="I22" s="35" t="s">
        <v>178</v>
      </c>
    </row>
    <row r="23" spans="1:9" ht="19.5" customHeight="1">
      <c r="A23" s="68"/>
      <c r="B23" s="36" t="s">
        <v>182</v>
      </c>
      <c r="C23" s="68"/>
      <c r="D23" s="35" t="s">
        <v>182</v>
      </c>
      <c r="F23" s="68"/>
      <c r="G23" s="37" t="s">
        <v>180</v>
      </c>
      <c r="H23" s="68"/>
      <c r="I23" s="35" t="s">
        <v>177</v>
      </c>
    </row>
    <row r="24" spans="1:9" ht="19.5" customHeight="1">
      <c r="A24" s="68"/>
      <c r="B24" s="36" t="s">
        <v>150</v>
      </c>
      <c r="C24" s="68"/>
      <c r="D24" s="35" t="s">
        <v>139</v>
      </c>
      <c r="F24" s="68"/>
      <c r="G24" s="36" t="s">
        <v>175</v>
      </c>
      <c r="H24" s="68"/>
      <c r="I24" s="35" t="s">
        <v>144</v>
      </c>
    </row>
    <row r="25" spans="1:9" ht="19.5" customHeight="1">
      <c r="A25" s="68"/>
      <c r="B25" s="37" t="s">
        <v>137</v>
      </c>
      <c r="C25" s="68"/>
      <c r="D25" s="35"/>
      <c r="F25" s="68"/>
      <c r="G25" s="37" t="s">
        <v>183</v>
      </c>
      <c r="H25" s="68"/>
      <c r="I25" s="35" t="s">
        <v>176</v>
      </c>
    </row>
    <row r="26" ht="24" customHeight="1"/>
    <row r="27" ht="24" customHeight="1"/>
  </sheetData>
  <sheetProtection/>
  <mergeCells count="15">
    <mergeCell ref="B1:H1"/>
    <mergeCell ref="A3:D3"/>
    <mergeCell ref="F3:I3"/>
    <mergeCell ref="A6:A13"/>
    <mergeCell ref="C6:C13"/>
    <mergeCell ref="F6:F13"/>
    <mergeCell ref="H6:H13"/>
    <mergeCell ref="A20:A25"/>
    <mergeCell ref="C20:C25"/>
    <mergeCell ref="F20:F25"/>
    <mergeCell ref="H20:H25"/>
    <mergeCell ref="A14:A19"/>
    <mergeCell ref="C14:C19"/>
    <mergeCell ref="F14:F19"/>
    <mergeCell ref="H14:H19"/>
  </mergeCells>
  <printOptions/>
  <pageMargins left="0.85" right="0.16" top="0.8" bottom="0.73" header="0.6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7">
      <selection activeCell="I6" sqref="I6"/>
    </sheetView>
  </sheetViews>
  <sheetFormatPr defaultColWidth="9.140625" defaultRowHeight="18" customHeight="1"/>
  <cols>
    <col min="1" max="1" width="16.140625" style="13" customWidth="1"/>
    <col min="2" max="2" width="41.140625" style="13" customWidth="1"/>
    <col min="3" max="3" width="19.140625" style="13" customWidth="1"/>
    <col min="4" max="4" width="43.00390625" style="13" customWidth="1"/>
    <col min="5" max="5" width="4.57421875" style="13" hidden="1" customWidth="1"/>
    <col min="6" max="6" width="9.00390625" style="13" customWidth="1"/>
    <col min="7" max="7" width="23.421875" style="13" customWidth="1"/>
    <col min="8" max="8" width="9.00390625" style="13" customWidth="1"/>
    <col min="9" max="9" width="23.421875" style="13" customWidth="1"/>
    <col min="10" max="14" width="11.8515625" style="13" customWidth="1"/>
    <col min="15" max="16384" width="9.140625" style="13" customWidth="1"/>
  </cols>
  <sheetData>
    <row r="1" spans="1:8" ht="33" customHeight="1">
      <c r="A1" s="52" t="s">
        <v>202</v>
      </c>
      <c r="B1" s="52"/>
      <c r="C1" s="52"/>
      <c r="D1" s="52"/>
      <c r="E1" s="47"/>
      <c r="F1" s="47"/>
      <c r="G1" s="47"/>
      <c r="H1" s="47"/>
    </row>
    <row r="2" ht="10.5" customHeight="1" hidden="1"/>
    <row r="3" spans="1:9" ht="18" customHeight="1">
      <c r="A3" s="76" t="s">
        <v>199</v>
      </c>
      <c r="B3" s="75"/>
      <c r="C3" s="75"/>
      <c r="D3" s="75"/>
      <c r="F3" s="75"/>
      <c r="G3" s="75"/>
      <c r="H3" s="75"/>
      <c r="I3" s="75"/>
    </row>
    <row r="4" s="56" customFormat="1" ht="29.25" customHeight="1"/>
    <row r="5" spans="1:9" ht="29.25" customHeight="1">
      <c r="A5" s="79"/>
      <c r="B5" s="80"/>
      <c r="C5" s="80"/>
      <c r="D5" s="81"/>
      <c r="E5" s="30"/>
      <c r="F5" s="79"/>
      <c r="G5" s="80"/>
      <c r="H5" s="80"/>
      <c r="I5" s="81"/>
    </row>
    <row r="6" spans="1:9" ht="63.75" customHeight="1">
      <c r="A6" s="53" t="s">
        <v>70</v>
      </c>
      <c r="B6" s="54" t="s">
        <v>71</v>
      </c>
      <c r="C6" s="54" t="s">
        <v>72</v>
      </c>
      <c r="D6" s="55" t="s">
        <v>71</v>
      </c>
      <c r="F6" s="30"/>
      <c r="G6" s="30"/>
      <c r="H6" s="30"/>
      <c r="I6" s="30"/>
    </row>
    <row r="7" spans="1:9" ht="41.25" customHeight="1">
      <c r="A7" s="77">
        <v>2</v>
      </c>
      <c r="B7" s="46" t="s">
        <v>209</v>
      </c>
      <c r="C7" s="78">
        <v>5</v>
      </c>
      <c r="D7" s="48" t="s">
        <v>200</v>
      </c>
      <c r="F7" s="68"/>
      <c r="G7" s="14"/>
      <c r="H7" s="68"/>
      <c r="I7" s="14"/>
    </row>
    <row r="8" spans="1:9" ht="52.5" customHeight="1" thickBot="1">
      <c r="A8" s="77"/>
      <c r="B8" s="45" t="s">
        <v>194</v>
      </c>
      <c r="C8" s="78"/>
      <c r="D8" s="49" t="s">
        <v>193</v>
      </c>
      <c r="F8" s="68"/>
      <c r="G8" s="15"/>
      <c r="H8" s="68"/>
      <c r="I8" s="15"/>
    </row>
    <row r="9" spans="1:9" ht="41.25" customHeight="1">
      <c r="A9" s="77">
        <v>3</v>
      </c>
      <c r="B9" s="46" t="s">
        <v>195</v>
      </c>
      <c r="C9" s="78">
        <v>6</v>
      </c>
      <c r="D9" s="50" t="s">
        <v>201</v>
      </c>
      <c r="F9" s="68"/>
      <c r="G9" s="14"/>
      <c r="H9" s="68"/>
      <c r="I9" s="14"/>
    </row>
    <row r="10" spans="1:9" ht="59.25" customHeight="1">
      <c r="A10" s="77"/>
      <c r="B10" s="45" t="s">
        <v>196</v>
      </c>
      <c r="C10" s="78"/>
      <c r="D10" s="48" t="s">
        <v>190</v>
      </c>
      <c r="F10" s="68"/>
      <c r="G10" s="15"/>
      <c r="H10" s="68"/>
      <c r="I10" s="31"/>
    </row>
    <row r="11" spans="1:9" ht="41.25" customHeight="1">
      <c r="A11" s="77">
        <v>4</v>
      </c>
      <c r="B11" s="46" t="s">
        <v>197</v>
      </c>
      <c r="C11" s="78">
        <v>7</v>
      </c>
      <c r="D11" s="50" t="s">
        <v>191</v>
      </c>
      <c r="F11" s="68"/>
      <c r="G11" s="14"/>
      <c r="H11" s="68"/>
      <c r="I11" s="31"/>
    </row>
    <row r="12" spans="1:9" ht="57" customHeight="1" thickBot="1">
      <c r="A12" s="82"/>
      <c r="B12" s="51" t="s">
        <v>198</v>
      </c>
      <c r="C12" s="83"/>
      <c r="D12" s="48" t="s">
        <v>192</v>
      </c>
      <c r="F12" s="68"/>
      <c r="G12" s="15"/>
      <c r="H12" s="68"/>
      <c r="I12" s="31"/>
    </row>
  </sheetData>
  <sheetProtection/>
  <mergeCells count="16">
    <mergeCell ref="A11:A12"/>
    <mergeCell ref="C11:C12"/>
    <mergeCell ref="F11:F12"/>
    <mergeCell ref="H11:H12"/>
    <mergeCell ref="A9:A10"/>
    <mergeCell ref="C9:C10"/>
    <mergeCell ref="F9:F10"/>
    <mergeCell ref="H9:H10"/>
    <mergeCell ref="A3:D3"/>
    <mergeCell ref="F3:I3"/>
    <mergeCell ref="A7:A8"/>
    <mergeCell ref="C7:C8"/>
    <mergeCell ref="F7:F8"/>
    <mergeCell ref="H7:H8"/>
    <mergeCell ref="A5:D5"/>
    <mergeCell ref="F5:I5"/>
  </mergeCells>
  <printOptions/>
  <pageMargins left="1.1" right="1.1" top="0.8" bottom="0.73" header="0.6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69" zoomScaleNormal="69" zoomScalePageLayoutView="0" workbookViewId="0" topLeftCell="A1">
      <selection activeCell="J6" sqref="J6"/>
    </sheetView>
  </sheetViews>
  <sheetFormatPr defaultColWidth="9.140625" defaultRowHeight="18" customHeight="1"/>
  <cols>
    <col min="1" max="1" width="19.57421875" style="13" customWidth="1"/>
    <col min="2" max="2" width="57.00390625" style="13" customWidth="1"/>
    <col min="3" max="3" width="62.7109375" style="13" customWidth="1"/>
    <col min="4" max="4" width="4.57421875" style="13" customWidth="1"/>
    <col min="5" max="5" width="9.00390625" style="13" customWidth="1"/>
    <col min="6" max="6" width="23.421875" style="13" customWidth="1"/>
    <col min="7" max="7" width="9.00390625" style="13" customWidth="1"/>
    <col min="8" max="8" width="23.421875" style="13" customWidth="1"/>
    <col min="9" max="13" width="11.8515625" style="13" customWidth="1"/>
    <col min="14" max="16384" width="9.140625" style="13" customWidth="1"/>
  </cols>
  <sheetData>
    <row r="1" spans="1:3" ht="38.25" customHeight="1">
      <c r="A1" s="86" t="s">
        <v>211</v>
      </c>
      <c r="B1" s="86"/>
      <c r="C1" s="86"/>
    </row>
    <row r="2" spans="1:3" ht="26.25" customHeight="1" thickBot="1">
      <c r="A2" s="87"/>
      <c r="B2" s="88"/>
      <c r="C2" s="88"/>
    </row>
    <row r="3" ht="10.5" customHeight="1" hidden="1"/>
    <row r="4" spans="1:3" ht="39.75" customHeight="1" thickBot="1">
      <c r="A4" s="58" t="s">
        <v>70</v>
      </c>
      <c r="B4" s="59" t="s">
        <v>189</v>
      </c>
      <c r="C4" s="57" t="s">
        <v>199</v>
      </c>
    </row>
    <row r="5" spans="1:3" ht="42" customHeight="1">
      <c r="A5" s="84">
        <v>2</v>
      </c>
      <c r="B5" s="61" t="s">
        <v>186</v>
      </c>
      <c r="C5" s="61" t="s">
        <v>216</v>
      </c>
    </row>
    <row r="6" spans="1:3" ht="33.75" customHeight="1" thickBot="1">
      <c r="A6" s="85"/>
      <c r="B6" s="64" t="s">
        <v>213</v>
      </c>
      <c r="C6" s="62" t="s">
        <v>215</v>
      </c>
    </row>
    <row r="7" spans="1:3" ht="39.75" customHeight="1">
      <c r="A7" s="84">
        <v>3</v>
      </c>
      <c r="B7" s="61" t="s">
        <v>210</v>
      </c>
      <c r="C7" s="61" t="s">
        <v>186</v>
      </c>
    </row>
    <row r="8" spans="1:3" ht="36.75" customHeight="1" thickBot="1">
      <c r="A8" s="85"/>
      <c r="B8" s="63" t="s">
        <v>207</v>
      </c>
      <c r="C8" s="63" t="s">
        <v>203</v>
      </c>
    </row>
    <row r="9" spans="1:3" ht="34.5" customHeight="1">
      <c r="A9" s="84">
        <v>4</v>
      </c>
      <c r="B9" s="60" t="s">
        <v>212</v>
      </c>
      <c r="C9" s="61" t="s">
        <v>217</v>
      </c>
    </row>
    <row r="10" spans="1:3" ht="41.25" customHeight="1" thickBot="1">
      <c r="A10" s="85"/>
      <c r="B10" s="63" t="s">
        <v>187</v>
      </c>
      <c r="C10" s="63" t="s">
        <v>187</v>
      </c>
    </row>
    <row r="11" spans="1:3" ht="34.5" customHeight="1">
      <c r="A11" s="84">
        <v>5</v>
      </c>
      <c r="B11" s="60" t="s">
        <v>214</v>
      </c>
      <c r="C11" s="61" t="s">
        <v>218</v>
      </c>
    </row>
    <row r="12" spans="1:3" ht="40.5" customHeight="1" thickBot="1">
      <c r="A12" s="85"/>
      <c r="B12" s="62" t="s">
        <v>205</v>
      </c>
      <c r="C12" s="63" t="s">
        <v>205</v>
      </c>
    </row>
    <row r="13" spans="1:3" ht="37.5" customHeight="1">
      <c r="A13" s="84">
        <v>6</v>
      </c>
      <c r="B13" s="60" t="s">
        <v>206</v>
      </c>
      <c r="C13" s="61" t="s">
        <v>204</v>
      </c>
    </row>
    <row r="14" spans="1:3" ht="38.25" customHeight="1" thickBot="1">
      <c r="A14" s="85"/>
      <c r="B14" s="62" t="s">
        <v>215</v>
      </c>
      <c r="C14" s="63" t="s">
        <v>207</v>
      </c>
    </row>
    <row r="15" spans="1:3" ht="35.25" customHeight="1">
      <c r="A15" s="84">
        <v>7</v>
      </c>
      <c r="B15" s="60" t="s">
        <v>208</v>
      </c>
      <c r="C15" s="61" t="s">
        <v>208</v>
      </c>
    </row>
    <row r="16" spans="1:3" ht="39.75" customHeight="1" thickBot="1">
      <c r="A16" s="85"/>
      <c r="B16" s="62" t="s">
        <v>188</v>
      </c>
      <c r="C16" s="63" t="s">
        <v>188</v>
      </c>
    </row>
  </sheetData>
  <sheetProtection/>
  <mergeCells count="8">
    <mergeCell ref="A13:A14"/>
    <mergeCell ref="A15:A16"/>
    <mergeCell ref="A1:C1"/>
    <mergeCell ref="A2:C2"/>
    <mergeCell ref="A5:A6"/>
    <mergeCell ref="A7:A8"/>
    <mergeCell ref="A9:A10"/>
    <mergeCell ref="A11:A12"/>
  </mergeCells>
  <printOptions/>
  <pageMargins left="0.85" right="0.6" top="0.55" bottom="0.48" header="0.64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2019-08-30T03:05:16Z</cp:lastPrinted>
  <dcterms:created xsi:type="dcterms:W3CDTF">2015-04-20T07:09:18Z</dcterms:created>
  <dcterms:modified xsi:type="dcterms:W3CDTF">2020-01-31T08:34:23Z</dcterms:modified>
  <cp:category/>
  <cp:version/>
  <cp:contentType/>
  <cp:contentStatus/>
</cp:coreProperties>
</file>